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1760" tabRatio="705" activeTab="0"/>
  </bookViews>
  <sheets>
    <sheet name="0160" sheetId="1" r:id="rId1"/>
    <sheet name="2010" sheetId="2" r:id="rId2"/>
    <sheet name="2030" sheetId="3" r:id="rId3"/>
    <sheet name="2080" sheetId="4" r:id="rId4"/>
    <sheet name="2100" sheetId="5" r:id="rId5"/>
    <sheet name="2111" sheetId="6" r:id="rId6"/>
    <sheet name="2144" sheetId="7" r:id="rId7"/>
    <sheet name="2146" sheetId="8" r:id="rId8"/>
    <sheet name="2151" sheetId="9" r:id="rId9"/>
    <sheet name="2152" sheetId="10" r:id="rId10"/>
    <sheet name="3050" sheetId="11" r:id="rId11"/>
    <sheet name="7363" sheetId="12" r:id="rId12"/>
    <sheet name="7670" sheetId="13" r:id="rId13"/>
    <sheet name="8110" sheetId="14" r:id="rId14"/>
  </sheets>
  <definedNames/>
  <calcPr fullCalcOnLoad="1"/>
</workbook>
</file>

<file path=xl/sharedStrings.xml><?xml version="1.0" encoding="utf-8"?>
<sst xmlns="http://schemas.openxmlformats.org/spreadsheetml/2006/main" count="1373" uniqueCount="304">
  <si>
    <t>N з/п </t>
  </si>
  <si>
    <t>Показники </t>
  </si>
  <si>
    <t>Попередній рік </t>
  </si>
  <si>
    <t>Звітний рік </t>
  </si>
  <si>
    <t>кількість виконаних листів на одного працівника</t>
  </si>
  <si>
    <t>кількість прийнятих рішень міської ради і виконавчого комітету на одного працівника</t>
  </si>
  <si>
    <t>середні видатки на утримання однієї штатної одиниці</t>
  </si>
  <si>
    <t>відсоток прийнятих рішень міської ради і виконавчого комітету у загальній кількості підготовлених</t>
  </si>
  <si>
    <t>відсоток вчасно виконаних звернень, заяв, скарг у їх загальній кількості</t>
  </si>
  <si>
    <t>Виконано</t>
  </si>
  <si>
    <t>Виконання плану</t>
  </si>
  <si>
    <t>Затверджено</t>
  </si>
  <si>
    <t>показники ефективності</t>
  </si>
  <si>
    <t>Критерій оцінки</t>
  </si>
  <si>
    <t>Кількість балів</t>
  </si>
  <si>
    <t>Ефективність бюджетної програми</t>
  </si>
  <si>
    <t>Висока</t>
  </si>
  <si>
    <t>215 і більше</t>
  </si>
  <si>
    <t>Середня</t>
  </si>
  <si>
    <t>190 — 215</t>
  </si>
  <si>
    <t>Низька</t>
  </si>
  <si>
    <t>менше 190</t>
  </si>
  <si>
    <t>№ з/п</t>
  </si>
  <si>
    <t>Забезпечення дітей з інвалідністю технічними засобами відповідно до потреби</t>
  </si>
  <si>
    <t xml:space="preserve">1. </t>
  </si>
  <si>
    <t>0700000</t>
  </si>
  <si>
    <t>(найменування головного розпорядника)</t>
  </si>
  <si>
    <t>2.</t>
  </si>
  <si>
    <t>0710000</t>
  </si>
  <si>
    <t>(найменування відповідального виконавця)</t>
  </si>
  <si>
    <t>3.</t>
  </si>
  <si>
    <t>0712030</t>
  </si>
  <si>
    <t>0733</t>
  </si>
  <si>
    <t>Лікарсько-акушерська допомога вагітним, породіллям та новонародженим</t>
  </si>
  <si>
    <t>(найменування бюджетної програми)</t>
  </si>
  <si>
    <t>4.</t>
  </si>
  <si>
    <t>Забезпечення належного охоплення туберкулінодіагностикою дітей міста Черкаси</t>
  </si>
  <si>
    <t>Забезпечення тяжкохворих жителів міста Черкаси та дітей, віком від 3 до 18 років, хворих на фенілкетонурію, спеціальним лікувальним харчуванням</t>
  </si>
  <si>
    <t>Забезпечення хворих дітей з резистентними формами ЮРА імунобіологічними препаратами, хворих на муковісцидоз - постійною адекватною муколітичною і замісною ферментотерапією, своєчасне забезпечення кохлеарними імплантами дітей з двобічною глухотою та забезпечення симптоматичного лікування дитини з цистинозом (за умови реєстрації необхідних препаратів в Україні)</t>
  </si>
  <si>
    <t>Проведення вакцинопрофілактики раку шийки матки у дівчаток</t>
  </si>
  <si>
    <t>0710160</t>
  </si>
  <si>
    <t xml:space="preserve"> 0111</t>
  </si>
  <si>
    <t>Керівництво і управління у відповідній сфері у містах (місті Києві), селищах, селах, об’єднаних територіальних громадах</t>
  </si>
  <si>
    <r>
      <t>Ī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 &lt; 0,85</t>
    </r>
  </si>
  <si>
    <r>
      <t>0,85 ≤ </t>
    </r>
    <r>
      <rPr>
        <i/>
        <sz val="10"/>
        <color indexed="8"/>
        <rFont val="Times New Roman"/>
        <family val="1"/>
      </rPr>
      <t>Ī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 &lt; 1</t>
    </r>
  </si>
  <si>
    <r>
      <t>Ī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 ≥ 1</t>
    </r>
  </si>
  <si>
    <t>Здійснення виконавчими органами міської ради наданих законодавством повноважень у сфері охорони здоров'я</t>
  </si>
  <si>
    <t xml:space="preserve">(КФКВК) </t>
  </si>
  <si>
    <t>х</t>
  </si>
  <si>
    <t>Департамент охорони здоров'я та медичних послуг Черкаської міської ради</t>
  </si>
  <si>
    <t>Результати аналізу ефективності</t>
  </si>
  <si>
    <t>Кількість нарахованих балів</t>
  </si>
  <si>
    <t>Висока ефективність</t>
  </si>
  <si>
    <t>Середня ефективність</t>
  </si>
  <si>
    <t>  1</t>
  </si>
  <si>
    <t>Назва завдання бюджетної Програми</t>
  </si>
  <si>
    <t>Пояснення щодо причин низької ефективності, визначення факторів через які не досягнуто запланованих результатів</t>
  </si>
  <si>
    <t>РЕЗУЛЬТАТИ АНАЛІЗУ ЕФЕКТИВНОСТІ БЮДЖЕТНОЇ ПРОГРАМИ</t>
  </si>
  <si>
    <t xml:space="preserve">станом на 01.01.2020 року </t>
  </si>
  <si>
    <t>Середній індекс виконання показників ефективності бюджетної програми (I(еф.))</t>
  </si>
  <si>
    <r>
      <t>Результативність бюджетної програми в порівнянні із показниками попередніх періодів (I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)</t>
    </r>
  </si>
  <si>
    <r>
      <t>Кількість балів (I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)</t>
    </r>
  </si>
  <si>
    <t>Середній індекс виконання показників якості бюджетної програми (I(як.))</t>
  </si>
  <si>
    <t xml:space="preserve">Поглиблений аналіз причин низької ефективності:": </t>
  </si>
  <si>
    <t xml:space="preserve">5. </t>
  </si>
  <si>
    <t>Загальний результат оцінки програми</t>
  </si>
  <si>
    <t>показники якості</t>
  </si>
  <si>
    <r>
      <t>Кількість балів </t>
    </r>
    <r>
      <rPr>
        <i/>
        <sz val="10"/>
        <color indexed="8"/>
        <rFont val="Arial"/>
        <family val="2"/>
      </rPr>
      <t>(пропонована шкала)</t>
    </r>
  </si>
  <si>
    <t xml:space="preserve">   (КПКВК МБ)     </t>
  </si>
  <si>
    <t>0712010</t>
  </si>
  <si>
    <t xml:space="preserve">0731   </t>
  </si>
  <si>
    <t>Багатопрофільна стаціонарна медична допомога населенню</t>
  </si>
  <si>
    <t>Назва підпрограми / завдання бюджетної програми</t>
  </si>
  <si>
    <t>Низька ефективність</t>
  </si>
  <si>
    <t>-</t>
  </si>
  <si>
    <t>Забезпечення належного рівня надання медичної допомоги в лікарняних закладах міста та збереження здоров'я населення.</t>
  </si>
  <si>
    <t>Забезпечення надання адекватної паліативної, соціальної, психологічної допомоги та духовної підтримки хворим з обмеженим прогнозом для життя у стаціонарних і амбулаторних умовах та їх рідним</t>
  </si>
  <si>
    <t>0718110</t>
  </si>
  <si>
    <t>0320</t>
  </si>
  <si>
    <t>Заходи запобігання та ліквідації надзвичайних ситуацій та наслідків стихійного лиха</t>
  </si>
  <si>
    <t>Накопичення матеріального резерву місцевого рівня відповідно до постанови КМУ від 30 вересня 2015 р. №775 «Про затвердження Порядку створення та використання матеріальних резервів для запобігання і ліквідації наслідків надзвичайних ситуацій»</t>
  </si>
  <si>
    <t>відсоток накопичення запасів медикаментів, виробів медичного призначення та медичного обладнання від необхідного</t>
  </si>
  <si>
    <t>відсоток охоплення наданням невідкладної допомоги особам у загрозливих для життя станах у разі виникнення надзвичайної ситуації</t>
  </si>
  <si>
    <t>115 і більше</t>
  </si>
  <si>
    <t>90 — 115</t>
  </si>
  <si>
    <t>менше 90</t>
  </si>
  <si>
    <r>
      <t>Кількість балів </t>
    </r>
    <r>
      <rPr>
        <i/>
        <sz val="10"/>
        <color indexed="8"/>
        <rFont val="Arial"/>
        <family val="2"/>
      </rPr>
      <t>(відкоригована шкала -100)</t>
    </r>
  </si>
  <si>
    <t>0713050</t>
  </si>
  <si>
    <t>1070</t>
  </si>
  <si>
    <t>Пільгове медичне обслуговування осіб, які постраждали внаслідок Чорнобильської катастрофи</t>
  </si>
  <si>
    <t>Забезпечення безоплатного і пільгового зубопротезування громадянам, які постраждали внаслідок Чорнобильської катастрофи</t>
  </si>
  <si>
    <t>середня вартість послуги на безоплатне і пільгове зубопротезування на одну особу</t>
  </si>
  <si>
    <t>відсоток громадян, які одержали послуги з безоплатного і пільгового зубопротезування, відносно до фактичної потреби</t>
  </si>
  <si>
    <t>0712144</t>
  </si>
  <si>
    <t xml:space="preserve">0763 </t>
  </si>
  <si>
    <t>Централізовані заходи з лікування хворих на цукровий та нецукровий діабет</t>
  </si>
  <si>
    <t>Забезпечення хворих на цукровий діабет препаратами інсуліну шляхом відшкодування їх вартості</t>
  </si>
  <si>
    <t>Середні видатки на одну особу, що потребує препаратів інсуліну, вартість яких підлягає відшкодуванню</t>
  </si>
  <si>
    <t>Забезпеченість хворих препаратами інсуліну за програмою</t>
  </si>
  <si>
    <t>Динаміка кількості хворих на цукровий діабет, що забезпечуються препаратами інсуліну за програмою</t>
  </si>
  <si>
    <t>0712146</t>
  </si>
  <si>
    <t>Відшкодування вартості лікарських засобів для лікування окремих захворювань</t>
  </si>
  <si>
    <t>Середні видатки на одну особу, що потребує відшкодування лікарських засобів для лікування окремих захворювань, вартість яких підлягає відшкодуванню</t>
  </si>
  <si>
    <t xml:space="preserve"> - серцево-судинних захворювань
</t>
  </si>
  <si>
    <t xml:space="preserve"> - цукрового діабету ІІ типу
</t>
  </si>
  <si>
    <t xml:space="preserve"> - бронхіальної астми</t>
  </si>
  <si>
    <t>Забезпеченість хворих лікарськими засобами для лікування окремих захворювань</t>
  </si>
  <si>
    <t>0712151</t>
  </si>
  <si>
    <t>0763</t>
  </si>
  <si>
    <t>Забезпечення діяльності інших закладів у сфері охорони здоров’я</t>
  </si>
  <si>
    <t>Забезпечення лікарськими засобами хворих для лікування окремих захворювань шляхом відшкодування їх вартості</t>
  </si>
  <si>
    <t>Інформаційно-аналітичне забезпечення закладів охорони здоров'я</t>
  </si>
  <si>
    <t xml:space="preserve">Кількість звітних форм на одного працівника </t>
  </si>
  <si>
    <t>Кількість громадян, що прийняли участь у освітніх акціях</t>
  </si>
  <si>
    <t>Відсоток проведених освітніх акцій до кількості запланованих</t>
  </si>
  <si>
    <t>Відсоток охоплення населення міста освітніми акціями</t>
  </si>
  <si>
    <t>0712152</t>
  </si>
  <si>
    <t>Інші програми та заходи у сфері охорони здоров’я</t>
  </si>
  <si>
    <t>Забезпечення зубного протезування пільговій категорії населення</t>
  </si>
  <si>
    <t xml:space="preserve">середня вартість 1 пільгового зубопротезування </t>
  </si>
  <si>
    <t>відсоток осіб, що отримали пільгове зубопротезування до загальної кількості осіб, що потребували пільгового зубопротезування</t>
  </si>
  <si>
    <t>динаміка кількісті проведених пільгових зубопротезувань до минулого року</t>
  </si>
  <si>
    <t xml:space="preserve">Лікування хворих методом гемодіалізу в медичних закладах різних форм власності </t>
  </si>
  <si>
    <t>Медикаментозне забезпечення хворих із трансплантованими органами за рахунок коштів субвенції з обласного бюджету</t>
  </si>
  <si>
    <t>Середня вартість амбулаторного лікування в ТОВ «Фрезеніус Медикал Кер Україна» одного хворого</t>
  </si>
  <si>
    <t>Показник забезпечення постійною медичною допомогою хворих нефрологічного профілю в межах заключених договорів з ТОВ «Фрезеніус Медикал Кер Україна»</t>
  </si>
  <si>
    <t>Показник забезпечення послугами з амбулаторного лікування хворих нефрологічного профілю згідно заключених договорів з ТОВ «Фрезеніус Медикал Кер Україна» до річної потреби в наданні послуг</t>
  </si>
  <si>
    <t>Середні видатки на одну особу  із трансплантованими органами, що потребують забезпечення імуносупресивними препаратами</t>
  </si>
  <si>
    <t>Відсоток осіб із трансплантованими органами, що забезпечені імуносупресивними препаратами, за рахунок коштів субвенції з обласного бюджету</t>
  </si>
  <si>
    <t>Забезпеченість осіб із трансплантованими органами імуносупресивними препаратами за рахунок коштів субвенції з обласного бюджету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</si>
  <si>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</si>
  <si>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</si>
  <si>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</si>
  <si>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Забезпечення діагностування і виявлення захворювань на ранніх стадіях та надання первинної медичної допомоги населенню</t>
  </si>
  <si>
    <t>Забезпечення ефективним лікуванням хворих на муковісцидоз постійною адекватною муколітичною і замісною ферментотерапією</t>
  </si>
  <si>
    <t>Забезпечення осіб з інвалідністю технічними засобами відповідно до потреби</t>
  </si>
  <si>
    <t xml:space="preserve">Середня вартість одного відвідування </t>
  </si>
  <si>
    <t>Зниження рівня загальної захворюваності населення</t>
  </si>
  <si>
    <t>показник забезпечення хворих муковісцидозом постійною адекватною замісною ферментотерапією</t>
  </si>
  <si>
    <t xml:space="preserve">здійснення динамічного спостереження за хворими </t>
  </si>
  <si>
    <t>середній обсяг витрат на забезпечення технічними засобами однієї особи з інвалідністю</t>
  </si>
  <si>
    <t>показник забезпечення технічними засобами інвалідів</t>
  </si>
  <si>
    <t>диспансерний облік осіб з інвалідністю, що підлягають забезпеченню технічними засобами</t>
  </si>
  <si>
    <t>0712100</t>
  </si>
  <si>
    <t>0722</t>
  </si>
  <si>
    <t>Стоматологічна допомога населенню</t>
  </si>
  <si>
    <t>Навантаження лікаря (кількість відвідувань на одного лікаря за рахунок коштів загального фонду бюджету)</t>
  </si>
  <si>
    <t>Відсоток вилікуваного ускладненого карієсу за одне відвідування</t>
  </si>
  <si>
    <t>Відсоток санованих від первинних пацієнтів</t>
  </si>
  <si>
    <t>Забезпечення надання належної лікувально-оздоровчої та профілактичної стоматологічної допомоги населенню</t>
  </si>
  <si>
    <t>0712080</t>
  </si>
  <si>
    <t>0721</t>
  </si>
  <si>
    <t>Амбулаторно-поліклінічна допомога населенню, крім первинної медичної допомоги</t>
  </si>
  <si>
    <t>Забезпечення надання амбулаторно - поліклінічної медичної допомоги та збереження здоров'я населення</t>
  </si>
  <si>
    <t>Забезпечення надання реабілітаційних послуг з комплексної медичної реабілітації мешканцям м.Черкаси в амбулаторних умовах</t>
  </si>
  <si>
    <t>Середня вартість одного пролікованого випадку (комплексної медичної реабілітації) в КНП «Черкаська міська реабілітаційно-оздоровча поліклініка «Астра»</t>
  </si>
  <si>
    <t>Рівень виявлення захворювань на ранніх стадіях</t>
  </si>
  <si>
    <t>Зниження відсотку первинного виходу на інвалідність людей працездатного віку</t>
  </si>
  <si>
    <t>Питома вага пацієнтів, які закінчили реабілітаційний курс в КНП «Черкаська міська реабілітаційно-оздоровча поліклініка «Астра» з поліпшенням</t>
  </si>
  <si>
    <t>Забезпечення надання належної лікарсько-акушерської допомоги вагітним, роділлям, породіллям та новонародженим у лікувально-профілактичних закладах</t>
  </si>
  <si>
    <t>Репродуктивне здоров'я: забезпечення жінок цитологічним скринінгом, забезпечення надання медичної допомоги недоношеним новонародженим у відповідності до затвердженого МОЗ України клінічного протоколу</t>
  </si>
  <si>
    <t>Навантаження лікаря в жіночих консультаціях (кількість відвідувань на одного лікаря в жіночих консультаціях за рахунок коштів загального фонду бюджету)</t>
  </si>
  <si>
    <t>Навантаження лікаря в стаціонарі (кількість ліжок на одного лікаря в стаціонарі за рахунок коштів загального фонду бюджету)</t>
  </si>
  <si>
    <t>Завантаженість ліжкового фонду</t>
  </si>
  <si>
    <t>Середнє перебування на ліжку породіллі</t>
  </si>
  <si>
    <t>Середня вартість одного ліжко-дня</t>
  </si>
  <si>
    <t>показник малюкової смертності (кількість випадків на 1000 народжених живими дітей)</t>
  </si>
  <si>
    <t>питома вага охоплення жінок онкологічними оглядами з обов’язковим цитологічним обстеженням</t>
  </si>
  <si>
    <t>відсоток злоякісних новоутворень шийки матки, виявлених вперше на ІІІ-ІV стадіях</t>
  </si>
  <si>
    <t>відсоток ускладнень у вигляді кровотеч під час пологів</t>
  </si>
  <si>
    <t>середня вартість забезпечення медикаментами однієї роділлі на фізіологічні пологи</t>
  </si>
  <si>
    <t>летальність серед новонароджених дітей з дихальними розладами</t>
  </si>
  <si>
    <t>зменшення відсотку злоякісних новоутворень шийки матки, виявлених вперше на ІІІ-ІV стадії, до минулого року</t>
  </si>
  <si>
    <t>забезпечення наборами жінок на фізіологічні пологи</t>
  </si>
  <si>
    <t>забезпечення медичними виробами та матеріалами для зупинки кровотеч</t>
  </si>
  <si>
    <t>Зниження кількості кесарських розтинів по відношенню до загальної чисельності пологів</t>
  </si>
  <si>
    <t>Зниження показника перинатальної смертності</t>
  </si>
  <si>
    <t xml:space="preserve">Ефективність </t>
  </si>
  <si>
    <t>пропонована шкала)</t>
  </si>
  <si>
    <t>(відкоригована шкала -100)</t>
  </si>
  <si>
    <t>Навантаження лікаря в полiклiнiчних вiддiленнях (кількість відвідувань на одного лікаря в полiклiнiчних вiддiленнях за рахунок коштів загального фонду бюджету)</t>
  </si>
  <si>
    <t>Завантаженість ліжкового фонду у звичайних стаціонарах</t>
  </si>
  <si>
    <t>Середня тривалість лікування в стаціонарі одного хворого</t>
  </si>
  <si>
    <t xml:space="preserve">Середня вартість одного ліжко-дня </t>
  </si>
  <si>
    <t>Середня вартість ліжко-дня безоплатного медикаментозного забезпечення хворих при невідкладних станах протягом першої доби перебування у стаціонарі</t>
  </si>
  <si>
    <t>Відсоток повторної госпіталізації</t>
  </si>
  <si>
    <t>Відсоток забезпечення медикаментами хворих у невідкладних станах протягом першої доби перебування у стаціонарі</t>
  </si>
  <si>
    <t>Показник летальності на 10 тис. населення</t>
  </si>
  <si>
    <t>(пропонована шкала)</t>
  </si>
  <si>
    <t>робота ліжка паліативної допомоги</t>
  </si>
  <si>
    <t>показник забезпечення хворих паліативною допомогою в умовах стаціонару</t>
  </si>
  <si>
    <t>показник забезпечення хворих допомогою міждисциплінарних бригад вдома</t>
  </si>
  <si>
    <t>диспансерний облік хворих, які потребують паліативної допомоги</t>
  </si>
  <si>
    <t>збільшення кількості осіб, які отримали паліативну допомогу в умовах стаціонару</t>
  </si>
  <si>
    <t>збільшення кількості осіб, які отримали паліативну допомогу вдома</t>
  </si>
  <si>
    <t>середня вартість одного обстеження методом туберкулінодіагностики</t>
  </si>
  <si>
    <t>показник забезпечення обстеження дітей методом туберкулінодіагностики до чисельності дитячого населення, що підлягає обстеженню</t>
  </si>
  <si>
    <t>середня вартість проведення терапії лікувальним харчуванням однієї дитини, хворої на фенілкетонурію</t>
  </si>
  <si>
    <t>середня вартість проведення терапії лікувальним харчуванням одного тяжкохворого</t>
  </si>
  <si>
    <t>летальність при опіковій хворобі</t>
  </si>
  <si>
    <t xml:space="preserve">середнє перебування у стаціонарі при опіковій хворобі тяжкого ступеню </t>
  </si>
  <si>
    <t>летальність при гострому некротичному панкреатиті</t>
  </si>
  <si>
    <t>середнє перебування у стаціонарі при гострому некротичному панкреатиті</t>
  </si>
  <si>
    <t>летальність при інсультах</t>
  </si>
  <si>
    <t>середнє перебування у стаціонарі при інсультах</t>
  </si>
  <si>
    <t>показник забезпечення лікувальним харчуванням дітей, хворих на фенілкетонурію</t>
  </si>
  <si>
    <t>показник забезпечення лікувальним харчуванням тяжкохворих за показаннями</t>
  </si>
  <si>
    <t>середня вартість проведення замісної ферментотерапії терапії одного хворого на муковісцидоз</t>
  </si>
  <si>
    <t>середня вартість проведення муколітичної терапії одного хворого на муковісцидоз</t>
  </si>
  <si>
    <t>середня вартість забезпечення спеціальним лікувальним харчуванням одного хворого на муковісцидоз</t>
  </si>
  <si>
    <t>середня вартість біологічної терапії одного хворого з резистентними формами ЮРА</t>
  </si>
  <si>
    <t>показник забезпечення хворих муковісцидозом постійною муколітичною терапією</t>
  </si>
  <si>
    <t>показник забезпечення хворих муковісцидозом спеціальним лікувальним харчуванням</t>
  </si>
  <si>
    <t>показник забезпечення хворих на ювенільний ревматоїдний артрит показаною високовартісною біологічною терапією</t>
  </si>
  <si>
    <t>охоплення дівчаток вакцинопрофілактикою, батьки яких дали згоду на проведення щеплення</t>
  </si>
  <si>
    <t>середня вартість проведення вакцинопрофілактикою однієї дівчинки</t>
  </si>
  <si>
    <t>середній обсяг витрат на забезпечення технічними засобами однієї дитини з інвалідністю</t>
  </si>
  <si>
    <t>показник забезпечення технічними засобами дітей з інвалідністю</t>
  </si>
  <si>
    <t>диспансерний облік дітей з інвалідністю, що підлягають забезпеченню технічними засобами</t>
  </si>
  <si>
    <t>відкоригована шкала -100 -25</t>
  </si>
  <si>
    <t>90 і більше</t>
  </si>
  <si>
    <t>65 — 90</t>
  </si>
  <si>
    <t>менше 65</t>
  </si>
  <si>
    <t>В.Е. Кульчиковський</t>
  </si>
  <si>
    <t>Директор департаменту охорони здоров’я та медичних послуг</t>
  </si>
  <si>
    <t>0717363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</si>
  <si>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</si>
  <si>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</si>
  <si>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розвитку підприємств комунальної форми власності - закладів охорони здоров'я міста  в рамках здійснення заходів щодо соціально-економічного розвитку окремих територій</t>
  </si>
  <si>
    <t>середні видатки на придбання однієї одиниці обладнання</t>
  </si>
  <si>
    <t>відсоток придбаного обладнання до потреби</t>
  </si>
  <si>
    <t>відкоригована шкала -25</t>
  </si>
  <si>
    <t>190 і більше</t>
  </si>
  <si>
    <t>165 — 190</t>
  </si>
  <si>
    <t>менше 165</t>
  </si>
  <si>
    <t>пропонована шкала</t>
  </si>
  <si>
    <t>0717670</t>
  </si>
  <si>
    <t>Внески до статутного капіталу суб'єктів господарювання</t>
  </si>
  <si>
    <t>Забезпечення розвитку підприємств комунальної форми власності - закладів охорони здоров'я міста</t>
  </si>
  <si>
    <t>Середні видатки на придбання однієї одиниці обладнання і предметів довгострокового користування (у розрізі)</t>
  </si>
  <si>
    <t>медичне та інше обладнання</t>
  </si>
  <si>
    <t>побутова техніка</t>
  </si>
  <si>
    <t>комп'ютерна та офісна техніка</t>
  </si>
  <si>
    <t>Середня вартість заміни 1 м2 вікна</t>
  </si>
  <si>
    <t>Середня вартість капітального ремонту 1 м2 покрівлі</t>
  </si>
  <si>
    <t>Середня вартість капітального ремонту 1 м2 фасаду</t>
  </si>
  <si>
    <t>Середня вартість капітального ремонту одного ліфта</t>
  </si>
  <si>
    <t>Середня вартість капітального ремонту 1 м2 приміщень</t>
  </si>
  <si>
    <t>Середня вартість капітального ремонту 1 м мереж</t>
  </si>
  <si>
    <t>Середня вартість капітального ремонту 1 м2 прилеглої території</t>
  </si>
  <si>
    <t>Середня вартість капітального ремонту (встановлення) одного ІТП</t>
  </si>
  <si>
    <t>Середня вартість розробки одного ПКД на капітальний ремонт</t>
  </si>
  <si>
    <t>1.</t>
  </si>
  <si>
    <t>Відсоток закладів, в яких проведено оновлення матеріально-технічної бази до потреби</t>
  </si>
  <si>
    <t>Відсоток придбаного обладнання і предметів довгострокового користування до потреби (у розрізі)</t>
  </si>
  <si>
    <t>встановлення нового обладнання</t>
  </si>
  <si>
    <t>заміна обладнання (технічно застаріле, погіршення характеристик експлуатації)</t>
  </si>
  <si>
    <t>Питома вага закладів, в яких проведено капітальний ремонт в загальній кількості, що потребують ремонту</t>
  </si>
  <si>
    <t>Питома вага площі замінених вікон в загальній площі, що потребують заміни</t>
  </si>
  <si>
    <t>Питома вага відремонтованої площі покрівлі в загальній площі, що потребує ремонту</t>
  </si>
  <si>
    <t>Питома вага відремонтованої площі фасаду в загальній площі, що потребує ремонту</t>
  </si>
  <si>
    <t>Питома вага відремонтованих ліфтів в загальній кількості ліфтів, що потребують ремонту</t>
  </si>
  <si>
    <t>Питома вага відремонтованої площі приміщень в загальній площі, що потребує ремонту</t>
  </si>
  <si>
    <t>Питома вага відремонтованої протяжності мереж в загальній протяжності, що потребує ремонту</t>
  </si>
  <si>
    <t>Питома вага відремонтованої площі прилеглої території в загальній площі, що потребує ремонту</t>
  </si>
  <si>
    <t>Питома вага відремонтованих (встановлених) ІТП в загальній кількості, що потребують ремонту (встановлення)</t>
  </si>
  <si>
    <t xml:space="preserve">Питома вага виготовлених ПКД до загальної потреби </t>
  </si>
  <si>
    <t>Відсоток збільшення розміру статутного капіталу КНП "Перша Черкаська міська лікарня"</t>
  </si>
  <si>
    <t>Відсоток збільшення розміру статутного капіталу КНП "Друга Черкаська міська лікарня відновного лікування"</t>
  </si>
  <si>
    <t>Відсоток збільшення розміру статутного капіталу КНП "Третя Черкаська міська лікарня швидкої медичної допомоги"</t>
  </si>
  <si>
    <t>Відсоток збільшення розміру статутного капіталу КНП "Черкаська міська дитяча лікарня"</t>
  </si>
  <si>
    <t>Відсоток збільшення розміру статутного капіталу КНП "Черкаська міська інфекційна лікарня"</t>
  </si>
  <si>
    <t>Відсоток збільшення розміру статутного капіталу КНП "Черкаський міський пологовий будинок "Центр матері та дитини"</t>
  </si>
  <si>
    <t>Відсоток збільшення розміру статутного капіталу КНП "Черкаська міська консультативно-діагностична поліклініка"</t>
  </si>
  <si>
    <t>Відсоток збільшення розміру статутного капіталу КНП "Черкаська міська РОП "Астра"</t>
  </si>
  <si>
    <t>Відсоток збільшення розміру статутного капіталу КНП "Черкаська міська стоматологічна поліклініка"</t>
  </si>
  <si>
    <t>Відсоток збільшення розміру статутного капіталу КНП "Черкаська міська дитяча стоматологічна поліклініка"</t>
  </si>
  <si>
    <t>Відсоток збільшення розміру статутного капіталу КНП "Черкаський міський інформаційно-аналітичний центр медичної статистики та здоров’я"</t>
  </si>
  <si>
    <t>Відсоток збільшення розміру статутного капіталу КНП "Перший Черкаський міський центр первинної медико-санітарної допомоги"</t>
  </si>
  <si>
    <t>Відсоток збільшення розміру статутного капіталу КНП "Четвертий Черкаський міський центр первинної медико-санітарної допомоги"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</si>
  <si>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</si>
  <si>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</si>
  <si>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</si>
  <si>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</si>
  <si>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</si>
  <si>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</si>
  <si>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</si>
  <si>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</si>
  <si>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</si>
  <si>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</si>
  <si>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</si>
  <si>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</si>
  <si>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</si>
  <si>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</si>
  <si>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</si>
  <si>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</si>
  <si>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</si>
  <si>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</si>
  <si>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</si>
  <si>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</si>
  <si>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</si>
  <si>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t>Загальний результат оцінки  підпрограми/завдання бюджетної програми (Е = I(еф.)+I(як.)+I</t>
    </r>
    <r>
      <rPr>
        <b/>
        <vertAlign val="sub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>))</t>
    </r>
  </si>
  <si>
    <t>Начальник відділу економічного планування</t>
  </si>
  <si>
    <t>Г.Ю.Галушка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</si>
</sst>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#,##0.00_р_."/>
    <numFmt numFmtId="184" formatCode="#,##0.0_р_."/>
    <numFmt numFmtId="185" formatCode="#,##0.0"/>
    <numFmt numFmtId="186" formatCode="_-* #,##0.00\ &quot;грн.&quot;_-;\-* #,##0.00\ &quot;грн.&quot;_-;_-* &quot;-&quot;??\ &quot;грн.&quot;_-;_-@_-"/>
    <numFmt numFmtId="187" formatCode="#,##0.000_р_."/>
    <numFmt numFmtId="188" formatCode="#,##0.000"/>
  </numFmts>
  <fonts count="71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vertAlign val="sub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b/>
      <vertAlign val="subscript"/>
      <sz val="12"/>
      <color indexed="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sz val="12"/>
      <color rgb="FF0000FF"/>
      <name val="Times New Roman"/>
      <family val="1"/>
    </font>
    <font>
      <i/>
      <sz val="12"/>
      <color rgb="FF0000FF"/>
      <name val="Times New Roman"/>
      <family val="1"/>
    </font>
    <font>
      <i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4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176" fontId="1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6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justify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2" fillId="33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1" fillId="31" borderId="11" xfId="0" applyFont="1" applyFill="1" applyBorder="1" applyAlignment="1">
      <alignment horizontal="center" wrapText="1"/>
    </xf>
    <xf numFmtId="0" fontId="5" fillId="31" borderId="11" xfId="0" applyFont="1" applyFill="1" applyBorder="1" applyAlignment="1">
      <alignment horizontal="center" wrapText="1"/>
    </xf>
    <xf numFmtId="176" fontId="1" fillId="31" borderId="11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43" fillId="0" borderId="0" xfId="53">
      <alignment/>
      <protection/>
    </xf>
    <xf numFmtId="0" fontId="61" fillId="0" borderId="0" xfId="53" applyFont="1">
      <alignment/>
      <protection/>
    </xf>
    <xf numFmtId="0" fontId="64" fillId="0" borderId="11" xfId="53" applyFont="1" applyBorder="1" applyAlignment="1">
      <alignment horizontal="center" wrapText="1"/>
      <protection/>
    </xf>
    <xf numFmtId="0" fontId="64" fillId="0" borderId="11" xfId="53" applyFont="1" applyBorder="1" applyAlignment="1">
      <alignment wrapText="1"/>
      <protection/>
    </xf>
    <xf numFmtId="0" fontId="61" fillId="0" borderId="11" xfId="53" applyFont="1" applyBorder="1" applyAlignment="1">
      <alignment horizontal="center" wrapText="1"/>
      <protection/>
    </xf>
    <xf numFmtId="0" fontId="1" fillId="0" borderId="2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34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172" fontId="2" fillId="34" borderId="11" xfId="0" applyNumberFormat="1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center" wrapText="1"/>
    </xf>
    <xf numFmtId="172" fontId="1" fillId="34" borderId="11" xfId="0" applyNumberFormat="1" applyFont="1" applyFill="1" applyBorder="1" applyAlignment="1">
      <alignment horizontal="center" wrapText="1"/>
    </xf>
    <xf numFmtId="0" fontId="1" fillId="34" borderId="11" xfId="0" applyFont="1" applyFill="1" applyBorder="1" applyAlignment="1">
      <alignment wrapText="1"/>
    </xf>
    <xf numFmtId="1" fontId="1" fillId="34" borderId="11" xfId="0" applyNumberFormat="1" applyFont="1" applyFill="1" applyBorder="1" applyAlignment="1">
      <alignment horizontal="center" wrapText="1"/>
    </xf>
    <xf numFmtId="0" fontId="63" fillId="0" borderId="11" xfId="53" applyFont="1" applyBorder="1" applyAlignment="1">
      <alignment horizontal="center" wrapText="1"/>
      <protection/>
    </xf>
    <xf numFmtId="0" fontId="61" fillId="0" borderId="11" xfId="53" applyFont="1" applyBorder="1" applyAlignment="1">
      <alignment horizontal="center" wrapText="1"/>
      <protection/>
    </xf>
    <xf numFmtId="0" fontId="65" fillId="0" borderId="0" xfId="53" applyFont="1">
      <alignment/>
      <protection/>
    </xf>
    <xf numFmtId="0" fontId="66" fillId="33" borderId="11" xfId="0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left" wrapText="1"/>
    </xf>
    <xf numFmtId="0" fontId="2" fillId="31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vertical="top" wrapText="1"/>
    </xf>
    <xf numFmtId="0" fontId="11" fillId="34" borderId="11" xfId="0" applyFont="1" applyFill="1" applyBorder="1" applyAlignment="1">
      <alignment wrapText="1"/>
    </xf>
    <xf numFmtId="172" fontId="11" fillId="34" borderId="11" xfId="0" applyNumberFormat="1" applyFont="1" applyFill="1" applyBorder="1" applyAlignment="1">
      <alignment horizontal="center" vertical="center" wrapText="1"/>
    </xf>
    <xf numFmtId="0" fontId="61" fillId="0" borderId="11" xfId="53" applyFont="1" applyBorder="1" applyAlignment="1">
      <alignment horizontal="center" wrapText="1"/>
      <protection/>
    </xf>
    <xf numFmtId="0" fontId="5" fillId="0" borderId="0" xfId="0" applyFont="1" applyFill="1" applyAlignment="1">
      <alignment horizontal="right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172" fontId="1" fillId="0" borderId="11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1" fillId="34" borderId="11" xfId="0" applyNumberFormat="1" applyFont="1" applyFill="1" applyBorder="1" applyAlignment="1">
      <alignment horizontal="center" wrapText="1"/>
    </xf>
    <xf numFmtId="2" fontId="1" fillId="0" borderId="16" xfId="0" applyNumberFormat="1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 wrapText="1"/>
    </xf>
    <xf numFmtId="2" fontId="15" fillId="0" borderId="16" xfId="0" applyNumberFormat="1" applyFont="1" applyBorder="1" applyAlignment="1">
      <alignment horizontal="center" wrapText="1"/>
    </xf>
    <xf numFmtId="2" fontId="15" fillId="0" borderId="18" xfId="0" applyNumberFormat="1" applyFont="1" applyBorder="1" applyAlignment="1">
      <alignment horizontal="center" wrapText="1"/>
    </xf>
    <xf numFmtId="176" fontId="68" fillId="0" borderId="11" xfId="0" applyNumberFormat="1" applyFont="1" applyBorder="1" applyAlignment="1">
      <alignment horizontal="center" wrapText="1"/>
    </xf>
    <xf numFmtId="176" fontId="69" fillId="0" borderId="11" xfId="0" applyNumberFormat="1" applyFont="1" applyBorder="1" applyAlignment="1">
      <alignment horizontal="center" wrapText="1"/>
    </xf>
    <xf numFmtId="176" fontId="1" fillId="36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172" fontId="1" fillId="0" borderId="20" xfId="0" applyNumberFormat="1" applyFont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wrapText="1"/>
    </xf>
    <xf numFmtId="0" fontId="14" fillId="35" borderId="11" xfId="0" applyFont="1" applyFill="1" applyBorder="1" applyAlignment="1">
      <alignment horizontal="center" vertical="center" wrapText="1"/>
    </xf>
    <xf numFmtId="176" fontId="68" fillId="36" borderId="11" xfId="0" applyNumberFormat="1" applyFont="1" applyFill="1" applyBorder="1" applyAlignment="1">
      <alignment horizontal="center" wrapText="1"/>
    </xf>
    <xf numFmtId="172" fontId="1" fillId="0" borderId="11" xfId="0" applyNumberFormat="1" applyFont="1" applyFill="1" applyBorder="1" applyAlignment="1">
      <alignment horizontal="center" wrapText="1"/>
    </xf>
    <xf numFmtId="176" fontId="68" fillId="0" borderId="11" xfId="0" applyNumberFormat="1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2" fontId="1" fillId="0" borderId="23" xfId="0" applyNumberFormat="1" applyFont="1" applyBorder="1" applyAlignment="1">
      <alignment horizontal="center" wrapText="1"/>
    </xf>
    <xf numFmtId="172" fontId="1" fillId="0" borderId="18" xfId="0" applyNumberFormat="1" applyFont="1" applyBorder="1" applyAlignment="1">
      <alignment horizontal="center" wrapText="1"/>
    </xf>
    <xf numFmtId="1" fontId="1" fillId="0" borderId="18" xfId="0" applyNumberFormat="1" applyFont="1" applyBorder="1" applyAlignment="1">
      <alignment horizontal="center" wrapText="1"/>
    </xf>
    <xf numFmtId="172" fontId="1" fillId="0" borderId="23" xfId="0" applyNumberFormat="1" applyFont="1" applyBorder="1" applyAlignment="1">
      <alignment horizontal="center" wrapText="1"/>
    </xf>
    <xf numFmtId="172" fontId="1" fillId="0" borderId="24" xfId="0" applyNumberFormat="1" applyFont="1" applyBorder="1" applyAlignment="1">
      <alignment horizontal="center" wrapText="1"/>
    </xf>
    <xf numFmtId="172" fontId="1" fillId="0" borderId="13" xfId="0" applyNumberFormat="1" applyFont="1" applyBorder="1" applyAlignment="1">
      <alignment horizontal="center" wrapText="1"/>
    </xf>
    <xf numFmtId="172" fontId="1" fillId="0" borderId="25" xfId="0" applyNumberFormat="1" applyFont="1" applyBorder="1" applyAlignment="1">
      <alignment horizontal="center" wrapText="1"/>
    </xf>
    <xf numFmtId="172" fontId="1" fillId="0" borderId="16" xfId="0" applyNumberFormat="1" applyFont="1" applyBorder="1" applyAlignment="1">
      <alignment horizontal="center" wrapText="1"/>
    </xf>
    <xf numFmtId="1" fontId="1" fillId="0" borderId="23" xfId="0" applyNumberFormat="1" applyFont="1" applyBorder="1" applyAlignment="1">
      <alignment horizontal="center" wrapText="1"/>
    </xf>
    <xf numFmtId="1" fontId="1" fillId="0" borderId="24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 wrapText="1"/>
    </xf>
    <xf numFmtId="1" fontId="1" fillId="0" borderId="25" xfId="0" applyNumberFormat="1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wrapText="1"/>
    </xf>
    <xf numFmtId="0" fontId="66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" fillId="36" borderId="20" xfId="0" applyNumberFormat="1" applyFont="1" applyFill="1" applyBorder="1" applyAlignment="1">
      <alignment horizontal="center" wrapText="1"/>
    </xf>
    <xf numFmtId="2" fontId="1" fillId="36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 vertical="center"/>
    </xf>
    <xf numFmtId="0" fontId="10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left" wrapText="1"/>
    </xf>
    <xf numFmtId="172" fontId="15" fillId="0" borderId="11" xfId="0" applyNumberFormat="1" applyFont="1" applyBorder="1" applyAlignment="1">
      <alignment horizontal="center" wrapText="1"/>
    </xf>
    <xf numFmtId="176" fontId="15" fillId="0" borderId="11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70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1" xfId="0" applyFont="1" applyFill="1" applyBorder="1" applyAlignment="1">
      <alignment horizontal="center" wrapText="1"/>
    </xf>
    <xf numFmtId="0" fontId="63" fillId="0" borderId="11" xfId="53" applyFont="1" applyBorder="1" applyAlignment="1">
      <alignment horizontal="center" vertical="center" wrapText="1"/>
      <protection/>
    </xf>
    <xf numFmtId="0" fontId="64" fillId="0" borderId="11" xfId="53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8" fillId="0" borderId="0" xfId="53" applyFont="1">
      <alignment/>
      <protection/>
    </xf>
    <xf numFmtId="0" fontId="42" fillId="0" borderId="0" xfId="53" applyFont="1">
      <alignment/>
      <protection/>
    </xf>
    <xf numFmtId="0" fontId="18" fillId="0" borderId="0" xfId="53" applyFont="1" applyAlignment="1">
      <alignment horizontal="left"/>
      <protection/>
    </xf>
    <xf numFmtId="0" fontId="18" fillId="0" borderId="0" xfId="53" applyFont="1" applyAlignment="1">
      <alignment horizontal="right"/>
      <protection/>
    </xf>
    <xf numFmtId="0" fontId="19" fillId="0" borderId="0" xfId="53" applyFont="1">
      <alignment/>
      <protection/>
    </xf>
    <xf numFmtId="176" fontId="1" fillId="0" borderId="11" xfId="0" applyNumberFormat="1" applyFont="1" applyFill="1" applyBorder="1" applyAlignment="1">
      <alignment horizontal="center" wrapText="1"/>
    </xf>
    <xf numFmtId="172" fontId="1" fillId="0" borderId="20" xfId="0" applyNumberFormat="1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61" fillId="0" borderId="11" xfId="53" applyFont="1" applyBorder="1" applyAlignment="1">
      <alignment horizontal="center" vertical="center" wrapText="1"/>
      <protection/>
    </xf>
    <xf numFmtId="0" fontId="67" fillId="0" borderId="11" xfId="53" applyFont="1" applyBorder="1" applyAlignment="1">
      <alignment horizontal="center" wrapText="1"/>
      <protection/>
    </xf>
    <xf numFmtId="0" fontId="61" fillId="0" borderId="11" xfId="53" applyFont="1" applyBorder="1" applyAlignment="1">
      <alignment horizont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99"/>
    <pageSetUpPr fitToPage="1"/>
  </sheetPr>
  <dimension ref="A2:N50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7.75390625" style="26" customWidth="1"/>
    <col min="2" max="2" width="39.375" style="26" customWidth="1"/>
    <col min="3" max="3" width="13.75390625" style="26" bestFit="1" customWidth="1"/>
    <col min="4" max="4" width="12.75390625" style="26" bestFit="1" customWidth="1"/>
    <col min="5" max="5" width="20.00390625" style="26" bestFit="1" customWidth="1"/>
    <col min="6" max="6" width="13.75390625" style="26" bestFit="1" customWidth="1"/>
    <col min="7" max="7" width="10.75390625" style="26" bestFit="1" customWidth="1"/>
    <col min="8" max="8" width="26.625" style="26" bestFit="1" customWidth="1"/>
    <col min="9" max="9" width="12.625" style="26" customWidth="1"/>
    <col min="10" max="10" width="13.25390625" style="26" customWidth="1"/>
    <col min="11" max="11" width="12.875" style="26" customWidth="1"/>
    <col min="12" max="12" width="12.375" style="26" customWidth="1"/>
    <col min="13" max="13" width="13.125" style="26" customWidth="1"/>
    <col min="14" max="14" width="15.875" style="26" customWidth="1"/>
    <col min="15" max="16384" width="9.125" style="26" customWidth="1"/>
  </cols>
  <sheetData>
    <row r="2" spans="1:12" s="25" customFormat="1" ht="15.75">
      <c r="A2" s="166" t="s">
        <v>57</v>
      </c>
      <c r="B2" s="166"/>
      <c r="C2" s="166"/>
      <c r="D2" s="166"/>
      <c r="E2" s="166"/>
      <c r="F2" s="166"/>
      <c r="G2" s="166"/>
      <c r="H2" s="166"/>
      <c r="I2" s="55"/>
      <c r="J2" s="55"/>
      <c r="K2" s="55"/>
      <c r="L2" s="55"/>
    </row>
    <row r="3" spans="1:12" s="25" customFormat="1" ht="15.75">
      <c r="A3" s="166" t="s">
        <v>58</v>
      </c>
      <c r="B3" s="166"/>
      <c r="C3" s="166"/>
      <c r="D3" s="166"/>
      <c r="E3" s="166"/>
      <c r="F3" s="166"/>
      <c r="G3" s="166"/>
      <c r="H3" s="166"/>
      <c r="I3" s="55"/>
      <c r="J3" s="55"/>
      <c r="K3" s="55"/>
      <c r="L3" s="55"/>
    </row>
    <row r="4" s="25" customFormat="1" ht="15.75">
      <c r="A4" s="1"/>
    </row>
    <row r="5" spans="1:14" s="12" customFormat="1" ht="15.75">
      <c r="A5" s="13" t="s">
        <v>24</v>
      </c>
      <c r="B5" s="18" t="s">
        <v>25</v>
      </c>
      <c r="C5" s="18"/>
      <c r="D5" s="165" t="s">
        <v>49</v>
      </c>
      <c r="E5" s="165"/>
      <c r="F5" s="165"/>
      <c r="G5" s="165"/>
      <c r="H5" s="165"/>
      <c r="I5" s="15"/>
      <c r="J5" s="15"/>
      <c r="K5" s="15"/>
      <c r="L5" s="15"/>
      <c r="M5" s="15"/>
      <c r="N5" s="15"/>
    </row>
    <row r="6" spans="1:14" s="94" customFormat="1" ht="15" customHeight="1">
      <c r="A6" s="91"/>
      <c r="B6" s="16" t="s">
        <v>68</v>
      </c>
      <c r="C6" s="16"/>
      <c r="D6" s="167" t="s">
        <v>26</v>
      </c>
      <c r="E6" s="167"/>
      <c r="F6" s="167"/>
      <c r="G6" s="167"/>
      <c r="H6" s="167"/>
      <c r="I6" s="92"/>
      <c r="J6" s="93"/>
      <c r="K6" s="93"/>
      <c r="L6" s="93"/>
      <c r="M6" s="93"/>
      <c r="N6" s="93"/>
    </row>
    <row r="7" spans="1:14" s="12" customFormat="1" ht="15" customHeight="1">
      <c r="A7" s="13"/>
      <c r="B7" s="21"/>
      <c r="C7" s="21"/>
      <c r="D7" s="48"/>
      <c r="E7" s="48"/>
      <c r="F7" s="48"/>
      <c r="G7" s="48"/>
      <c r="H7" s="48"/>
      <c r="I7" s="20"/>
      <c r="J7" s="51"/>
      <c r="K7" s="51"/>
      <c r="L7" s="51"/>
      <c r="M7" s="51"/>
      <c r="N7" s="51"/>
    </row>
    <row r="8" spans="1:14" s="12" customFormat="1" ht="15.75">
      <c r="A8" s="13" t="s">
        <v>27</v>
      </c>
      <c r="B8" s="18" t="s">
        <v>28</v>
      </c>
      <c r="C8" s="18"/>
      <c r="D8" s="164" t="s">
        <v>49</v>
      </c>
      <c r="E8" s="164"/>
      <c r="F8" s="164"/>
      <c r="G8" s="164"/>
      <c r="H8" s="164"/>
      <c r="I8" s="52"/>
      <c r="J8" s="52"/>
      <c r="K8" s="52"/>
      <c r="L8" s="52"/>
      <c r="M8" s="52"/>
      <c r="N8" s="52"/>
    </row>
    <row r="9" spans="1:14" s="94" customFormat="1" ht="15" customHeight="1">
      <c r="A9" s="91"/>
      <c r="B9" s="16" t="s">
        <v>68</v>
      </c>
      <c r="C9" s="17"/>
      <c r="D9" s="167" t="s">
        <v>29</v>
      </c>
      <c r="E9" s="167"/>
      <c r="F9" s="167"/>
      <c r="G9" s="167"/>
      <c r="H9" s="167"/>
      <c r="I9" s="92"/>
      <c r="J9" s="93"/>
      <c r="K9" s="93"/>
      <c r="L9" s="93"/>
      <c r="M9" s="93"/>
      <c r="N9" s="93"/>
    </row>
    <row r="10" spans="1:14" s="12" customFormat="1" ht="15" customHeight="1">
      <c r="A10" s="13"/>
      <c r="B10" s="33"/>
      <c r="C10" s="33"/>
      <c r="D10" s="49"/>
      <c r="E10" s="49"/>
      <c r="F10" s="47"/>
      <c r="G10" s="47"/>
      <c r="H10" s="48"/>
      <c r="I10" s="20"/>
      <c r="J10" s="51"/>
      <c r="K10" s="51"/>
      <c r="L10" s="51"/>
      <c r="M10" s="51"/>
      <c r="N10" s="51"/>
    </row>
    <row r="11" spans="1:14" s="12" customFormat="1" ht="36.75" customHeight="1">
      <c r="A11" s="14" t="s">
        <v>30</v>
      </c>
      <c r="B11" s="18" t="s">
        <v>40</v>
      </c>
      <c r="C11" s="34" t="s">
        <v>41</v>
      </c>
      <c r="D11" s="164" t="s">
        <v>42</v>
      </c>
      <c r="E11" s="164"/>
      <c r="F11" s="164"/>
      <c r="G11" s="164"/>
      <c r="H11" s="164"/>
      <c r="I11" s="52"/>
      <c r="J11" s="52"/>
      <c r="K11" s="52"/>
      <c r="L11" s="52"/>
      <c r="M11" s="52"/>
      <c r="N11" s="52"/>
    </row>
    <row r="12" spans="1:14" s="94" customFormat="1" ht="15" customHeight="1">
      <c r="A12" s="91"/>
      <c r="B12" s="16" t="s">
        <v>68</v>
      </c>
      <c r="C12" s="19" t="s">
        <v>47</v>
      </c>
      <c r="D12" s="167" t="s">
        <v>34</v>
      </c>
      <c r="E12" s="167"/>
      <c r="F12" s="167"/>
      <c r="G12" s="167"/>
      <c r="H12" s="167"/>
      <c r="I12" s="92"/>
      <c r="J12" s="93"/>
      <c r="K12" s="93"/>
      <c r="L12" s="93"/>
      <c r="M12" s="93"/>
      <c r="N12" s="93"/>
    </row>
    <row r="13" spans="1:8" s="25" customFormat="1" ht="15.75">
      <c r="A13" s="30"/>
      <c r="D13" s="50"/>
      <c r="E13" s="50"/>
      <c r="F13" s="50"/>
      <c r="G13" s="50"/>
      <c r="H13" s="50"/>
    </row>
    <row r="14" spans="1:2" ht="14.25" customHeight="1">
      <c r="A14" s="14" t="s">
        <v>35</v>
      </c>
      <c r="B14" s="25" t="s">
        <v>50</v>
      </c>
    </row>
    <row r="15" spans="1:11" s="54" customFormat="1" ht="15.75">
      <c r="A15" s="175" t="s">
        <v>0</v>
      </c>
      <c r="B15" s="177" t="s">
        <v>1</v>
      </c>
      <c r="C15" s="179" t="s">
        <v>2</v>
      </c>
      <c r="D15" s="180"/>
      <c r="E15" s="180"/>
      <c r="F15" s="181" t="s">
        <v>3</v>
      </c>
      <c r="G15" s="181"/>
      <c r="H15" s="181"/>
      <c r="I15" s="163"/>
      <c r="J15" s="163"/>
      <c r="K15" s="163"/>
    </row>
    <row r="16" spans="1:11" s="54" customFormat="1" ht="15.75">
      <c r="A16" s="176"/>
      <c r="B16" s="178"/>
      <c r="C16" s="22" t="s">
        <v>11</v>
      </c>
      <c r="D16" s="22" t="s">
        <v>9</v>
      </c>
      <c r="E16" s="23" t="s">
        <v>10</v>
      </c>
      <c r="F16" s="24" t="s">
        <v>11</v>
      </c>
      <c r="G16" s="24" t="s">
        <v>9</v>
      </c>
      <c r="H16" s="24" t="s">
        <v>10</v>
      </c>
      <c r="I16" s="53"/>
      <c r="J16" s="53"/>
      <c r="K16" s="53"/>
    </row>
    <row r="17" spans="1:11" ht="15.75">
      <c r="A17" s="174" t="s">
        <v>46</v>
      </c>
      <c r="B17" s="174"/>
      <c r="C17" s="174"/>
      <c r="D17" s="174"/>
      <c r="E17" s="174"/>
      <c r="F17" s="174"/>
      <c r="G17" s="174"/>
      <c r="H17" s="174"/>
      <c r="I17" s="8"/>
      <c r="J17" s="8"/>
      <c r="K17" s="8"/>
    </row>
    <row r="18" spans="1:11" ht="15.75">
      <c r="A18" s="37"/>
      <c r="B18" s="73" t="s">
        <v>12</v>
      </c>
      <c r="C18" s="36"/>
      <c r="D18" s="36"/>
      <c r="E18" s="36"/>
      <c r="F18" s="36"/>
      <c r="G18" s="36"/>
      <c r="H18" s="36"/>
      <c r="I18" s="8"/>
      <c r="J18" s="8"/>
      <c r="K18" s="8"/>
    </row>
    <row r="19" spans="1:11" ht="31.5">
      <c r="A19" s="3">
        <v>1</v>
      </c>
      <c r="B19" s="7" t="s">
        <v>4</v>
      </c>
      <c r="C19" s="4">
        <v>41</v>
      </c>
      <c r="D19" s="4">
        <v>41</v>
      </c>
      <c r="E19" s="10">
        <f>D19/C19</f>
        <v>1</v>
      </c>
      <c r="F19" s="4">
        <v>43</v>
      </c>
      <c r="G19" s="4">
        <v>47</v>
      </c>
      <c r="H19" s="10">
        <f>G19/F19</f>
        <v>1.0930232558139534</v>
      </c>
      <c r="I19" s="8"/>
      <c r="J19" s="8"/>
      <c r="K19" s="8"/>
    </row>
    <row r="20" spans="1:11" ht="31.5">
      <c r="A20" s="6">
        <v>2</v>
      </c>
      <c r="B20" s="9" t="s">
        <v>4</v>
      </c>
      <c r="C20" s="29">
        <v>224</v>
      </c>
      <c r="D20" s="29">
        <v>226</v>
      </c>
      <c r="E20" s="10">
        <f>D20/C20</f>
        <v>1.0089285714285714</v>
      </c>
      <c r="F20" s="46">
        <v>256</v>
      </c>
      <c r="G20" s="46">
        <v>278</v>
      </c>
      <c r="H20" s="10">
        <f>G20/F20</f>
        <v>1.0859375</v>
      </c>
      <c r="I20" s="8"/>
      <c r="J20" s="8"/>
      <c r="K20" s="8"/>
    </row>
    <row r="21" spans="1:11" ht="47.25">
      <c r="A21" s="6">
        <v>3</v>
      </c>
      <c r="B21" s="9" t="s">
        <v>5</v>
      </c>
      <c r="C21" s="2">
        <v>4</v>
      </c>
      <c r="D21" s="2">
        <v>4</v>
      </c>
      <c r="E21" s="10">
        <f>D21/C21</f>
        <v>1</v>
      </c>
      <c r="F21" s="4">
        <v>9</v>
      </c>
      <c r="G21" s="4">
        <v>9</v>
      </c>
      <c r="H21" s="10">
        <f>G21/F21</f>
        <v>1</v>
      </c>
      <c r="I21" s="8"/>
      <c r="J21" s="8"/>
      <c r="K21" s="8"/>
    </row>
    <row r="22" spans="1:11" ht="31.5">
      <c r="A22" s="5">
        <v>4</v>
      </c>
      <c r="B22" s="11" t="s">
        <v>6</v>
      </c>
      <c r="C22" s="98">
        <v>355067.65</v>
      </c>
      <c r="D22" s="98">
        <v>355059.81000000006</v>
      </c>
      <c r="E22" s="102">
        <f>C22/D22</f>
        <v>1.000022080786896</v>
      </c>
      <c r="F22" s="99">
        <v>372394.82</v>
      </c>
      <c r="G22" s="99">
        <v>401922.2</v>
      </c>
      <c r="H22" s="102">
        <f>F22/G22</f>
        <v>0.9265345880371872</v>
      </c>
      <c r="I22" s="8"/>
      <c r="J22" s="8"/>
      <c r="K22" s="8"/>
    </row>
    <row r="23" spans="1:11" ht="47.25">
      <c r="A23" s="60"/>
      <c r="B23" s="61" t="s">
        <v>59</v>
      </c>
      <c r="C23" s="62"/>
      <c r="D23" s="62"/>
      <c r="E23" s="63">
        <f>ROUND(AVERAGE(E19:E22)*100,1)</f>
        <v>100.2</v>
      </c>
      <c r="F23" s="63"/>
      <c r="G23" s="63"/>
      <c r="H23" s="63">
        <f>ROUND(AVERAGE(H19:H22)*100,1)</f>
        <v>102.6</v>
      </c>
      <c r="I23" s="8"/>
      <c r="J23" s="71" t="s">
        <v>13</v>
      </c>
      <c r="K23" s="71" t="s">
        <v>14</v>
      </c>
    </row>
    <row r="24" spans="1:11" ht="50.25">
      <c r="A24" s="60"/>
      <c r="B24" s="64" t="s">
        <v>60</v>
      </c>
      <c r="C24" s="64"/>
      <c r="D24" s="64"/>
      <c r="E24" s="64"/>
      <c r="F24" s="64"/>
      <c r="G24" s="64"/>
      <c r="H24" s="97">
        <f>ROUND(H23/E23,2)</f>
        <v>1.02</v>
      </c>
      <c r="I24" s="8"/>
      <c r="J24" s="27" t="s">
        <v>43</v>
      </c>
      <c r="K24" s="28">
        <v>0</v>
      </c>
    </row>
    <row r="25" spans="1:11" ht="18.75">
      <c r="A25" s="60"/>
      <c r="B25" s="64" t="s">
        <v>61</v>
      </c>
      <c r="C25" s="64"/>
      <c r="D25" s="64"/>
      <c r="E25" s="64"/>
      <c r="F25" s="64"/>
      <c r="G25" s="64"/>
      <c r="H25" s="65">
        <v>25</v>
      </c>
      <c r="I25" s="8"/>
      <c r="J25" s="28" t="s">
        <v>44</v>
      </c>
      <c r="K25" s="28">
        <v>15</v>
      </c>
    </row>
    <row r="26" spans="1:11" ht="15.75">
      <c r="A26" s="37"/>
      <c r="B26" s="72" t="s">
        <v>66</v>
      </c>
      <c r="C26" s="36"/>
      <c r="D26" s="36"/>
      <c r="E26" s="38"/>
      <c r="F26" s="36"/>
      <c r="G26" s="36"/>
      <c r="H26" s="38"/>
      <c r="I26" s="8"/>
      <c r="J26" s="27" t="s">
        <v>45</v>
      </c>
      <c r="K26" s="28">
        <v>25</v>
      </c>
    </row>
    <row r="27" spans="1:11" ht="47.25">
      <c r="A27" s="3">
        <v>1</v>
      </c>
      <c r="B27" s="7" t="s">
        <v>7</v>
      </c>
      <c r="C27" s="4">
        <v>83.9</v>
      </c>
      <c r="D27" s="4">
        <v>83.9</v>
      </c>
      <c r="E27" s="10">
        <f>D27/C27</f>
        <v>1</v>
      </c>
      <c r="F27" s="4">
        <v>100</v>
      </c>
      <c r="G27" s="4">
        <v>98.6</v>
      </c>
      <c r="H27" s="10">
        <f>G27/F27</f>
        <v>0.986</v>
      </c>
      <c r="I27" s="8"/>
      <c r="J27" s="70" t="s">
        <v>15</v>
      </c>
      <c r="K27" s="70" t="s">
        <v>67</v>
      </c>
    </row>
    <row r="28" spans="1:11" ht="31.5">
      <c r="A28" s="3">
        <v>2</v>
      </c>
      <c r="B28" s="7" t="s">
        <v>8</v>
      </c>
      <c r="C28" s="4">
        <v>100</v>
      </c>
      <c r="D28" s="4">
        <v>100</v>
      </c>
      <c r="E28" s="10">
        <f>D28/C28</f>
        <v>1</v>
      </c>
      <c r="F28" s="4">
        <v>100</v>
      </c>
      <c r="G28" s="4">
        <v>100</v>
      </c>
      <c r="H28" s="10">
        <f>G28/F28</f>
        <v>1</v>
      </c>
      <c r="I28" s="8"/>
      <c r="J28" s="69" t="s">
        <v>16</v>
      </c>
      <c r="K28" s="69" t="s">
        <v>17</v>
      </c>
    </row>
    <row r="29" spans="1:11" ht="31.5">
      <c r="A29" s="60"/>
      <c r="B29" s="61" t="s">
        <v>62</v>
      </c>
      <c r="C29" s="62"/>
      <c r="D29" s="62"/>
      <c r="E29" s="63">
        <f>ROUND(AVERAGE(E27:E28)*100,1)</f>
        <v>100</v>
      </c>
      <c r="F29" s="62"/>
      <c r="G29" s="62"/>
      <c r="H29" s="63">
        <f>ROUND(AVERAGE(H27:H28)*100,1)</f>
        <v>99.3</v>
      </c>
      <c r="I29" s="8"/>
      <c r="J29" s="69" t="s">
        <v>18</v>
      </c>
      <c r="K29" s="69" t="s">
        <v>19</v>
      </c>
    </row>
    <row r="30" spans="1:11" ht="48.75">
      <c r="A30" s="56"/>
      <c r="B30" s="57" t="s">
        <v>301</v>
      </c>
      <c r="C30" s="58"/>
      <c r="D30" s="58"/>
      <c r="E30" s="59"/>
      <c r="F30" s="58"/>
      <c r="G30" s="58"/>
      <c r="H30" s="59">
        <f>H23+H29+H25</f>
        <v>226.89999999999998</v>
      </c>
      <c r="I30" s="8"/>
      <c r="J30" s="69" t="s">
        <v>20</v>
      </c>
      <c r="K30" s="69" t="s">
        <v>21</v>
      </c>
    </row>
    <row r="31" spans="1:11" s="80" customFormat="1" ht="15.75">
      <c r="A31" s="74"/>
      <c r="B31" s="75"/>
      <c r="C31" s="76"/>
      <c r="D31" s="76"/>
      <c r="E31" s="77"/>
      <c r="F31" s="76"/>
      <c r="G31" s="76"/>
      <c r="H31" s="77"/>
      <c r="I31" s="78"/>
      <c r="J31" s="79"/>
      <c r="K31" s="79"/>
    </row>
    <row r="32" spans="1:11" s="80" customFormat="1" ht="15.75" customHeight="1">
      <c r="A32" s="85" t="s">
        <v>22</v>
      </c>
      <c r="B32" s="85" t="s">
        <v>72</v>
      </c>
      <c r="C32" s="171" t="s">
        <v>51</v>
      </c>
      <c r="D32" s="172"/>
      <c r="E32" s="173"/>
      <c r="F32" s="76"/>
      <c r="G32" s="77"/>
      <c r="H32" s="77"/>
      <c r="I32" s="78"/>
      <c r="J32" s="79"/>
      <c r="K32" s="79"/>
    </row>
    <row r="33" spans="1:11" s="80" customFormat="1" ht="33" customHeight="1">
      <c r="A33" s="86"/>
      <c r="B33" s="86"/>
      <c r="C33" s="31" t="s">
        <v>52</v>
      </c>
      <c r="D33" s="31" t="s">
        <v>53</v>
      </c>
      <c r="E33" s="31" t="s">
        <v>73</v>
      </c>
      <c r="F33" s="76"/>
      <c r="G33" s="77"/>
      <c r="H33" s="77"/>
      <c r="I33" s="78"/>
      <c r="J33" s="79"/>
      <c r="K33" s="79"/>
    </row>
    <row r="34" spans="1:11" s="80" customFormat="1" ht="15.75">
      <c r="A34" s="81">
        <v>1</v>
      </c>
      <c r="B34" s="81">
        <v>2</v>
      </c>
      <c r="C34" s="81">
        <v>3</v>
      </c>
      <c r="D34" s="81">
        <v>4</v>
      </c>
      <c r="E34" s="81">
        <v>5</v>
      </c>
      <c r="F34" s="76"/>
      <c r="G34" s="77"/>
      <c r="H34" s="77"/>
      <c r="I34" s="78"/>
      <c r="J34" s="79"/>
      <c r="K34" s="79"/>
    </row>
    <row r="35" spans="1:11" s="80" customFormat="1" ht="47.25">
      <c r="A35" s="82">
        <v>1</v>
      </c>
      <c r="B35" s="83" t="str">
        <f>A17</f>
        <v>Здійснення виконавчими органами міської ради наданих законодавством повноважень у сфері охорони здоров'я</v>
      </c>
      <c r="C35" s="84">
        <f>H30</f>
        <v>226.89999999999998</v>
      </c>
      <c r="D35" s="84"/>
      <c r="E35" s="84"/>
      <c r="F35" s="76"/>
      <c r="G35" s="77"/>
      <c r="H35" s="77"/>
      <c r="I35" s="78"/>
      <c r="J35" s="79"/>
      <c r="K35" s="79"/>
    </row>
    <row r="36" spans="1:11" s="80" customFormat="1" ht="31.5">
      <c r="A36" s="87"/>
      <c r="B36" s="88" t="s">
        <v>65</v>
      </c>
      <c r="C36" s="89">
        <f>C35</f>
        <v>226.89999999999998</v>
      </c>
      <c r="D36" s="89" t="s">
        <v>48</v>
      </c>
      <c r="E36" s="89" t="s">
        <v>48</v>
      </c>
      <c r="F36" s="76"/>
      <c r="G36" s="77"/>
      <c r="H36" s="77"/>
      <c r="I36" s="78"/>
      <c r="J36" s="79"/>
      <c r="K36" s="79"/>
    </row>
    <row r="37" spans="1:11" s="80" customFormat="1" ht="15.75">
      <c r="A37" s="74"/>
      <c r="B37" s="75"/>
      <c r="C37" s="76"/>
      <c r="D37" s="76"/>
      <c r="E37" s="77"/>
      <c r="F37" s="76"/>
      <c r="G37" s="76"/>
      <c r="H37" s="77"/>
      <c r="I37" s="78"/>
      <c r="J37" s="79"/>
      <c r="K37" s="79"/>
    </row>
    <row r="38" spans="1:2" ht="14.25" customHeight="1">
      <c r="A38" s="14" t="s">
        <v>64</v>
      </c>
      <c r="B38" s="25" t="s">
        <v>63</v>
      </c>
    </row>
    <row r="39" spans="1:10" ht="32.25" customHeight="1">
      <c r="A39" s="150" t="s">
        <v>0</v>
      </c>
      <c r="B39" s="151" t="s">
        <v>55</v>
      </c>
      <c r="C39" s="168" t="s">
        <v>56</v>
      </c>
      <c r="D39" s="168"/>
      <c r="E39" s="168"/>
      <c r="F39" s="168"/>
      <c r="G39" s="168"/>
      <c r="H39" s="168"/>
      <c r="I39" s="41"/>
      <c r="J39" s="41"/>
    </row>
    <row r="40" spans="1:10" ht="12.75">
      <c r="A40" s="66" t="s">
        <v>54</v>
      </c>
      <c r="B40" s="66">
        <v>2</v>
      </c>
      <c r="C40" s="169">
        <v>3</v>
      </c>
      <c r="D40" s="169"/>
      <c r="E40" s="169"/>
      <c r="F40" s="169"/>
      <c r="G40" s="169"/>
      <c r="H40" s="169"/>
      <c r="I40" s="68"/>
      <c r="J40" s="68"/>
    </row>
    <row r="41" spans="1:10" ht="15.75">
      <c r="A41" s="45">
        <v>1</v>
      </c>
      <c r="B41" s="44"/>
      <c r="C41" s="170" t="s">
        <v>48</v>
      </c>
      <c r="D41" s="170"/>
      <c r="E41" s="170"/>
      <c r="F41" s="170"/>
      <c r="G41" s="170"/>
      <c r="H41" s="170"/>
      <c r="I41" s="41"/>
      <c r="J41" s="41"/>
    </row>
    <row r="42" spans="1:10" ht="15.75">
      <c r="A42" s="42"/>
      <c r="B42" s="41"/>
      <c r="C42" s="41"/>
      <c r="D42" s="41"/>
      <c r="E42" s="41"/>
      <c r="F42" s="41"/>
      <c r="G42" s="41"/>
      <c r="H42" s="41"/>
      <c r="I42" s="41"/>
      <c r="J42" s="41"/>
    </row>
    <row r="43" spans="1:10" ht="15.75">
      <c r="A43" s="42"/>
      <c r="B43" s="41"/>
      <c r="C43" s="41"/>
      <c r="D43" s="41"/>
      <c r="E43" s="41"/>
      <c r="F43" s="41"/>
      <c r="G43" s="41"/>
      <c r="H43" s="41"/>
      <c r="I43" s="41"/>
      <c r="J43" s="41"/>
    </row>
    <row r="44" spans="1:10" ht="15.75">
      <c r="A44" s="42"/>
      <c r="B44" s="41"/>
      <c r="C44" s="41"/>
      <c r="D44" s="41"/>
      <c r="E44" s="41"/>
      <c r="F44" s="41"/>
      <c r="G44" s="41"/>
      <c r="H44" s="41"/>
      <c r="I44" s="41"/>
      <c r="J44" s="41"/>
    </row>
    <row r="45" spans="1:10" ht="18.75">
      <c r="A45" s="154" t="s">
        <v>224</v>
      </c>
      <c r="B45" s="155"/>
      <c r="C45" s="155"/>
      <c r="D45" s="155"/>
      <c r="E45" s="155"/>
      <c r="F45" s="155"/>
      <c r="G45" s="156" t="s">
        <v>223</v>
      </c>
      <c r="H45" s="157"/>
      <c r="I45" s="155"/>
      <c r="J45" s="154"/>
    </row>
    <row r="46" spans="1:9" ht="15">
      <c r="A46" s="158"/>
      <c r="B46" s="155"/>
      <c r="C46" s="155"/>
      <c r="D46" s="155"/>
      <c r="E46" s="155"/>
      <c r="F46" s="155"/>
      <c r="G46" s="155"/>
      <c r="H46" s="155"/>
      <c r="I46" s="155"/>
    </row>
    <row r="49" spans="1:10" ht="18.75">
      <c r="A49" s="154" t="s">
        <v>302</v>
      </c>
      <c r="B49" s="155"/>
      <c r="C49" s="155"/>
      <c r="D49" s="155"/>
      <c r="E49" s="155"/>
      <c r="F49" s="155"/>
      <c r="G49" s="156" t="s">
        <v>303</v>
      </c>
      <c r="H49" s="157"/>
      <c r="I49" s="155"/>
      <c r="J49" s="154"/>
    </row>
    <row r="50" spans="5:6" s="25" customFormat="1" ht="14.25" customHeight="1">
      <c r="E50" s="152"/>
      <c r="F50" s="153"/>
    </row>
  </sheetData>
  <sheetProtection/>
  <mergeCells count="18">
    <mergeCell ref="C39:H39"/>
    <mergeCell ref="C40:H40"/>
    <mergeCell ref="C41:H41"/>
    <mergeCell ref="C32:E32"/>
    <mergeCell ref="A17:H17"/>
    <mergeCell ref="D11:H11"/>
    <mergeCell ref="A15:A16"/>
    <mergeCell ref="B15:B16"/>
    <mergeCell ref="C15:E15"/>
    <mergeCell ref="F15:H15"/>
    <mergeCell ref="I15:K15"/>
    <mergeCell ref="D8:H8"/>
    <mergeCell ref="D5:H5"/>
    <mergeCell ref="A2:H2"/>
    <mergeCell ref="A3:H3"/>
    <mergeCell ref="D12:H12"/>
    <mergeCell ref="D6:H6"/>
    <mergeCell ref="D9:H9"/>
  </mergeCells>
  <printOptions/>
  <pageMargins left="0.6692913385826772" right="0.2362204724409449" top="0.5905511811023623" bottom="0.4330708661417323" header="0.5118110236220472" footer="0.31496062992125984"/>
  <pageSetup fitToHeight="1" fitToWidth="1" horizontalDpi="600" verticalDpi="6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71"/>
  <sheetViews>
    <sheetView zoomScalePageLayoutView="0" workbookViewId="0" topLeftCell="D46">
      <selection activeCell="B11" sqref="B11"/>
    </sheetView>
  </sheetViews>
  <sheetFormatPr defaultColWidth="9.00390625" defaultRowHeight="12.75"/>
  <cols>
    <col min="1" max="1" width="7.75390625" style="26" customWidth="1"/>
    <col min="2" max="2" width="32.375" style="26" customWidth="1"/>
    <col min="3" max="3" width="17.625" style="26" customWidth="1"/>
    <col min="4" max="4" width="14.875" style="26" customWidth="1"/>
    <col min="5" max="5" width="21.125" style="26" customWidth="1"/>
    <col min="6" max="6" width="18.875" style="26" customWidth="1"/>
    <col min="7" max="7" width="17.00390625" style="26" customWidth="1"/>
    <col min="8" max="8" width="19.875" style="26" customWidth="1"/>
    <col min="9" max="9" width="12.625" style="26" customWidth="1"/>
    <col min="10" max="10" width="13.25390625" style="26" customWidth="1"/>
    <col min="11" max="11" width="12.875" style="26" customWidth="1"/>
    <col min="12" max="12" width="12.375" style="26" customWidth="1"/>
    <col min="13" max="13" width="13.125" style="26" customWidth="1"/>
    <col min="14" max="14" width="15.875" style="26" customWidth="1"/>
    <col min="15" max="16384" width="9.125" style="26" customWidth="1"/>
  </cols>
  <sheetData>
    <row r="2" spans="1:12" s="25" customFormat="1" ht="15.75">
      <c r="A2" s="166" t="s">
        <v>57</v>
      </c>
      <c r="B2" s="166"/>
      <c r="C2" s="166"/>
      <c r="D2" s="166"/>
      <c r="E2" s="166"/>
      <c r="F2" s="166"/>
      <c r="G2" s="166"/>
      <c r="H2" s="166"/>
      <c r="I2" s="55"/>
      <c r="J2" s="55"/>
      <c r="K2" s="55"/>
      <c r="L2" s="55"/>
    </row>
    <row r="3" spans="1:12" s="25" customFormat="1" ht="15.75">
      <c r="A3" s="166" t="s">
        <v>58</v>
      </c>
      <c r="B3" s="166"/>
      <c r="C3" s="166"/>
      <c r="D3" s="166"/>
      <c r="E3" s="166"/>
      <c r="F3" s="166"/>
      <c r="G3" s="166"/>
      <c r="H3" s="166"/>
      <c r="I3" s="55"/>
      <c r="J3" s="55"/>
      <c r="K3" s="55"/>
      <c r="L3" s="55"/>
    </row>
    <row r="4" s="25" customFormat="1" ht="15.75">
      <c r="A4" s="1"/>
    </row>
    <row r="5" spans="1:14" s="12" customFormat="1" ht="15.75">
      <c r="A5" s="13" t="s">
        <v>24</v>
      </c>
      <c r="B5" s="18" t="s">
        <v>25</v>
      </c>
      <c r="C5" s="18"/>
      <c r="D5" s="165" t="s">
        <v>49</v>
      </c>
      <c r="E5" s="165"/>
      <c r="F5" s="165"/>
      <c r="G5" s="165"/>
      <c r="H5" s="165"/>
      <c r="I5" s="15"/>
      <c r="J5" s="15"/>
      <c r="K5" s="15"/>
      <c r="L5" s="15"/>
      <c r="M5" s="15"/>
      <c r="N5" s="15"/>
    </row>
    <row r="6" spans="1:14" s="12" customFormat="1" ht="15" customHeight="1">
      <c r="A6" s="13"/>
      <c r="B6" s="32" t="s">
        <v>68</v>
      </c>
      <c r="C6" s="32"/>
      <c r="D6" s="182" t="s">
        <v>26</v>
      </c>
      <c r="E6" s="182"/>
      <c r="F6" s="182"/>
      <c r="G6" s="182"/>
      <c r="H6" s="182"/>
      <c r="I6" s="20"/>
      <c r="J6" s="51"/>
      <c r="K6" s="51"/>
      <c r="L6" s="51"/>
      <c r="M6" s="51"/>
      <c r="N6" s="51"/>
    </row>
    <row r="7" spans="1:14" s="12" customFormat="1" ht="15" customHeight="1">
      <c r="A7" s="13"/>
      <c r="B7" s="21"/>
      <c r="C7" s="21"/>
      <c r="D7" s="48"/>
      <c r="E7" s="48"/>
      <c r="F7" s="48"/>
      <c r="G7" s="48"/>
      <c r="H7" s="48"/>
      <c r="I7" s="20"/>
      <c r="J7" s="51"/>
      <c r="K7" s="51"/>
      <c r="L7" s="51"/>
      <c r="M7" s="51"/>
      <c r="N7" s="51"/>
    </row>
    <row r="8" spans="1:14" s="12" customFormat="1" ht="15.75">
      <c r="A8" s="13" t="s">
        <v>27</v>
      </c>
      <c r="B8" s="18" t="s">
        <v>28</v>
      </c>
      <c r="C8" s="18"/>
      <c r="D8" s="164" t="s">
        <v>49</v>
      </c>
      <c r="E8" s="164"/>
      <c r="F8" s="164"/>
      <c r="G8" s="164"/>
      <c r="H8" s="164"/>
      <c r="I8" s="52"/>
      <c r="J8" s="52"/>
      <c r="K8" s="52"/>
      <c r="L8" s="52"/>
      <c r="M8" s="52"/>
      <c r="N8" s="52"/>
    </row>
    <row r="9" spans="1:14" s="12" customFormat="1" ht="15" customHeight="1">
      <c r="A9" s="13"/>
      <c r="B9" s="32" t="s">
        <v>68</v>
      </c>
      <c r="C9" s="33"/>
      <c r="D9" s="182" t="s">
        <v>29</v>
      </c>
      <c r="E9" s="182"/>
      <c r="F9" s="182"/>
      <c r="G9" s="182"/>
      <c r="H9" s="182"/>
      <c r="I9" s="20"/>
      <c r="J9" s="51"/>
      <c r="K9" s="51"/>
      <c r="L9" s="51"/>
      <c r="M9" s="51"/>
      <c r="N9" s="51"/>
    </row>
    <row r="10" spans="1:14" s="12" customFormat="1" ht="15" customHeight="1">
      <c r="A10" s="13"/>
      <c r="B10" s="33"/>
      <c r="C10" s="33"/>
      <c r="D10" s="49"/>
      <c r="E10" s="49"/>
      <c r="F10" s="47"/>
      <c r="G10" s="47"/>
      <c r="H10" s="48"/>
      <c r="I10" s="20"/>
      <c r="J10" s="51"/>
      <c r="K10" s="51"/>
      <c r="L10" s="51"/>
      <c r="M10" s="51"/>
      <c r="N10" s="51"/>
    </row>
    <row r="11" spans="1:14" s="12" customFormat="1" ht="15.75">
      <c r="A11" s="14" t="s">
        <v>30</v>
      </c>
      <c r="B11" s="18" t="s">
        <v>116</v>
      </c>
      <c r="C11" s="34" t="s">
        <v>108</v>
      </c>
      <c r="D11" s="164" t="s">
        <v>117</v>
      </c>
      <c r="E11" s="164"/>
      <c r="F11" s="164"/>
      <c r="G11" s="164"/>
      <c r="H11" s="164"/>
      <c r="I11" s="52"/>
      <c r="J11" s="52"/>
      <c r="K11" s="52"/>
      <c r="L11" s="52"/>
      <c r="M11" s="52"/>
      <c r="N11" s="52"/>
    </row>
    <row r="12" spans="1:14" s="12" customFormat="1" ht="15" customHeight="1">
      <c r="A12" s="13"/>
      <c r="B12" s="32" t="s">
        <v>68</v>
      </c>
      <c r="C12" s="35" t="s">
        <v>47</v>
      </c>
      <c r="D12" s="182" t="s">
        <v>34</v>
      </c>
      <c r="E12" s="182"/>
      <c r="F12" s="182"/>
      <c r="G12" s="182"/>
      <c r="H12" s="182"/>
      <c r="I12" s="20"/>
      <c r="J12" s="51"/>
      <c r="K12" s="51"/>
      <c r="L12" s="51"/>
      <c r="M12" s="51"/>
      <c r="N12" s="51"/>
    </row>
    <row r="13" spans="1:8" s="25" customFormat="1" ht="15.75">
      <c r="A13" s="30"/>
      <c r="D13" s="50"/>
      <c r="E13" s="50"/>
      <c r="F13" s="50"/>
      <c r="G13" s="50"/>
      <c r="H13" s="50"/>
    </row>
    <row r="14" spans="1:2" ht="14.25" customHeight="1">
      <c r="A14" s="14" t="s">
        <v>35</v>
      </c>
      <c r="B14" s="25" t="s">
        <v>50</v>
      </c>
    </row>
    <row r="15" spans="1:11" s="54" customFormat="1" ht="15.75">
      <c r="A15" s="175" t="s">
        <v>0</v>
      </c>
      <c r="B15" s="177" t="s">
        <v>1</v>
      </c>
      <c r="C15" s="179" t="s">
        <v>2</v>
      </c>
      <c r="D15" s="180"/>
      <c r="E15" s="180"/>
      <c r="F15" s="181" t="s">
        <v>3</v>
      </c>
      <c r="G15" s="181"/>
      <c r="H15" s="181"/>
      <c r="I15" s="163"/>
      <c r="J15" s="163"/>
      <c r="K15" s="163"/>
    </row>
    <row r="16" spans="1:11" s="54" customFormat="1" ht="15.75">
      <c r="A16" s="176"/>
      <c r="B16" s="178"/>
      <c r="C16" s="22" t="s">
        <v>11</v>
      </c>
      <c r="D16" s="22" t="s">
        <v>9</v>
      </c>
      <c r="E16" s="23" t="s">
        <v>10</v>
      </c>
      <c r="F16" s="24" t="s">
        <v>11</v>
      </c>
      <c r="G16" s="24" t="s">
        <v>9</v>
      </c>
      <c r="H16" s="24" t="s">
        <v>10</v>
      </c>
      <c r="I16" s="53"/>
      <c r="J16" s="53"/>
      <c r="K16" s="53"/>
    </row>
    <row r="17" spans="1:11" ht="15.75">
      <c r="A17" s="174" t="s">
        <v>118</v>
      </c>
      <c r="B17" s="174"/>
      <c r="C17" s="174"/>
      <c r="D17" s="174"/>
      <c r="E17" s="174"/>
      <c r="F17" s="174"/>
      <c r="G17" s="174"/>
      <c r="H17" s="174"/>
      <c r="I17" s="8"/>
      <c r="J17" s="8"/>
      <c r="K17" s="8"/>
    </row>
    <row r="18" spans="1:11" ht="15.75">
      <c r="A18" s="37"/>
      <c r="B18" s="73" t="s">
        <v>12</v>
      </c>
      <c r="C18" s="36"/>
      <c r="D18" s="36"/>
      <c r="E18" s="36"/>
      <c r="F18" s="36"/>
      <c r="G18" s="36"/>
      <c r="H18" s="36"/>
      <c r="I18" s="8"/>
      <c r="J18" s="8"/>
      <c r="K18" s="8"/>
    </row>
    <row r="19" spans="1:11" ht="31.5">
      <c r="A19" s="3">
        <v>1</v>
      </c>
      <c r="B19" s="7" t="s">
        <v>119</v>
      </c>
      <c r="C19" s="96">
        <v>1667.56</v>
      </c>
      <c r="D19" s="96">
        <v>2606.44</v>
      </c>
      <c r="E19" s="102">
        <f>C19/D19</f>
        <v>0.6397845336934669</v>
      </c>
      <c r="F19" s="96">
        <v>2783.84</v>
      </c>
      <c r="G19" s="96">
        <v>2782.95</v>
      </c>
      <c r="H19" s="102">
        <f>F19/G19</f>
        <v>1.0003198045239765</v>
      </c>
      <c r="I19" s="8"/>
      <c r="J19" s="8"/>
      <c r="K19" s="8"/>
    </row>
    <row r="20" spans="1:11" ht="47.25">
      <c r="A20" s="60"/>
      <c r="B20" s="61" t="s">
        <v>59</v>
      </c>
      <c r="C20" s="62"/>
      <c r="D20" s="62"/>
      <c r="E20" s="63">
        <f>ROUND(AVERAGE(E19:E19)*100,1)</f>
        <v>64</v>
      </c>
      <c r="F20" s="63"/>
      <c r="G20" s="63"/>
      <c r="H20" s="63">
        <f>ROUND(AVERAGE(H19:H19)*100,1)</f>
        <v>100</v>
      </c>
      <c r="I20" s="8"/>
      <c r="J20" s="71" t="s">
        <v>13</v>
      </c>
      <c r="K20" s="71" t="s">
        <v>14</v>
      </c>
    </row>
    <row r="21" spans="1:11" ht="66">
      <c r="A21" s="60"/>
      <c r="B21" s="64" t="s">
        <v>60</v>
      </c>
      <c r="C21" s="64"/>
      <c r="D21" s="64"/>
      <c r="E21" s="64"/>
      <c r="F21" s="64"/>
      <c r="G21" s="64"/>
      <c r="H21" s="97">
        <f>ROUND(H20/E20,2)</f>
        <v>1.56</v>
      </c>
      <c r="I21" s="8"/>
      <c r="J21" s="27" t="s">
        <v>43</v>
      </c>
      <c r="K21" s="28">
        <v>0</v>
      </c>
    </row>
    <row r="22" spans="1:11" ht="18.75">
      <c r="A22" s="60"/>
      <c r="B22" s="64" t="s">
        <v>61</v>
      </c>
      <c r="C22" s="64"/>
      <c r="D22" s="64"/>
      <c r="E22" s="64"/>
      <c r="F22" s="64"/>
      <c r="G22" s="64"/>
      <c r="H22" s="65">
        <v>25</v>
      </c>
      <c r="I22" s="8"/>
      <c r="J22" s="28" t="s">
        <v>44</v>
      </c>
      <c r="K22" s="28">
        <v>15</v>
      </c>
    </row>
    <row r="23" spans="1:11" ht="15.75">
      <c r="A23" s="37"/>
      <c r="B23" s="72" t="s">
        <v>66</v>
      </c>
      <c r="C23" s="36"/>
      <c r="D23" s="36"/>
      <c r="E23" s="38"/>
      <c r="F23" s="36"/>
      <c r="G23" s="36"/>
      <c r="H23" s="38"/>
      <c r="I23" s="8"/>
      <c r="J23" s="27" t="s">
        <v>45</v>
      </c>
      <c r="K23" s="28">
        <v>25</v>
      </c>
    </row>
    <row r="24" spans="1:11" ht="78.75">
      <c r="A24" s="3">
        <v>1</v>
      </c>
      <c r="B24" s="7" t="s">
        <v>120</v>
      </c>
      <c r="C24" s="95">
        <v>57.9</v>
      </c>
      <c r="D24" s="95">
        <v>42.1</v>
      </c>
      <c r="E24" s="10">
        <f>D24/C24</f>
        <v>0.7271157167530224</v>
      </c>
      <c r="F24" s="95">
        <v>34.1</v>
      </c>
      <c r="G24" s="95">
        <v>34.1</v>
      </c>
      <c r="H24" s="10">
        <f>G24/F24</f>
        <v>1</v>
      </c>
      <c r="I24" s="8"/>
      <c r="J24" s="70" t="s">
        <v>15</v>
      </c>
      <c r="K24" s="70" t="s">
        <v>67</v>
      </c>
    </row>
    <row r="25" spans="1:11" ht="47.25">
      <c r="A25" s="3">
        <v>2</v>
      </c>
      <c r="B25" s="7" t="s">
        <v>121</v>
      </c>
      <c r="C25" s="95">
        <v>6.9</v>
      </c>
      <c r="D25" s="95">
        <v>-31.6</v>
      </c>
      <c r="E25" s="10">
        <f>D25/C25</f>
        <v>-4.579710144927536</v>
      </c>
      <c r="F25" s="95">
        <v>0.6</v>
      </c>
      <c r="G25" s="95">
        <v>0.6</v>
      </c>
      <c r="H25" s="10">
        <f>G25/F25</f>
        <v>1</v>
      </c>
      <c r="I25" s="8"/>
      <c r="J25" s="69" t="s">
        <v>16</v>
      </c>
      <c r="K25" s="69" t="s">
        <v>17</v>
      </c>
    </row>
    <row r="26" spans="1:11" ht="47.25">
      <c r="A26" s="60"/>
      <c r="B26" s="61" t="s">
        <v>62</v>
      </c>
      <c r="C26" s="62"/>
      <c r="D26" s="62"/>
      <c r="E26" s="63">
        <f>ROUND(AVERAGE(E24:E25)*100,1)</f>
        <v>-192.6</v>
      </c>
      <c r="F26" s="62"/>
      <c r="G26" s="62"/>
      <c r="H26" s="63">
        <f>ROUND(AVERAGE(H24:H25)*100,1)</f>
        <v>100</v>
      </c>
      <c r="I26" s="8"/>
      <c r="J26" s="69" t="s">
        <v>18</v>
      </c>
      <c r="K26" s="69" t="s">
        <v>19</v>
      </c>
    </row>
    <row r="27" spans="1:11" ht="64.5">
      <c r="A27" s="56"/>
      <c r="B27" s="57" t="s">
        <v>301</v>
      </c>
      <c r="C27" s="58"/>
      <c r="D27" s="58"/>
      <c r="E27" s="59"/>
      <c r="F27" s="58"/>
      <c r="G27" s="58"/>
      <c r="H27" s="59">
        <f>H20+H26+H22</f>
        <v>225</v>
      </c>
      <c r="I27" s="8"/>
      <c r="J27" s="69" t="s">
        <v>20</v>
      </c>
      <c r="K27" s="69" t="s">
        <v>21</v>
      </c>
    </row>
    <row r="28" spans="1:11" ht="15.75">
      <c r="A28" s="174" t="s">
        <v>122</v>
      </c>
      <c r="B28" s="174"/>
      <c r="C28" s="174"/>
      <c r="D28" s="174"/>
      <c r="E28" s="174"/>
      <c r="F28" s="174"/>
      <c r="G28" s="174"/>
      <c r="H28" s="174"/>
      <c r="I28" s="8"/>
      <c r="J28" s="8"/>
      <c r="K28" s="8"/>
    </row>
    <row r="29" spans="1:11" ht="15.75">
      <c r="A29" s="37"/>
      <c r="B29" s="73" t="s">
        <v>12</v>
      </c>
      <c r="C29" s="36"/>
      <c r="D29" s="36"/>
      <c r="E29" s="36"/>
      <c r="F29" s="36"/>
      <c r="G29" s="36"/>
      <c r="H29" s="36"/>
      <c r="I29" s="8"/>
      <c r="J29" s="8"/>
      <c r="K29" s="8"/>
    </row>
    <row r="30" spans="1:11" ht="63">
      <c r="A30" s="3">
        <v>1</v>
      </c>
      <c r="B30" s="7" t="s">
        <v>124</v>
      </c>
      <c r="C30" s="96">
        <v>2450.25</v>
      </c>
      <c r="D30" s="96">
        <v>2449.95</v>
      </c>
      <c r="E30" s="102">
        <f>C30/D30</f>
        <v>1.0001224514786016</v>
      </c>
      <c r="F30" s="96">
        <v>2630.51</v>
      </c>
      <c r="G30" s="96">
        <v>2621.16</v>
      </c>
      <c r="H30" s="102">
        <f>F30/G30</f>
        <v>1.0035671229531964</v>
      </c>
      <c r="I30" s="8"/>
      <c r="J30" s="8"/>
      <c r="K30" s="8"/>
    </row>
    <row r="31" spans="1:11" ht="47.25">
      <c r="A31" s="60"/>
      <c r="B31" s="61" t="s">
        <v>59</v>
      </c>
      <c r="C31" s="62"/>
      <c r="D31" s="62"/>
      <c r="E31" s="63">
        <f>ROUND(AVERAGE(E30:E30)*100,1)</f>
        <v>100</v>
      </c>
      <c r="F31" s="63"/>
      <c r="G31" s="63"/>
      <c r="H31" s="63">
        <f>ROUND(AVERAGE(H30:H30)*100,1)</f>
        <v>100.4</v>
      </c>
      <c r="I31" s="8"/>
      <c r="J31" s="71" t="s">
        <v>13</v>
      </c>
      <c r="K31" s="71" t="s">
        <v>14</v>
      </c>
    </row>
    <row r="32" spans="1:11" ht="66">
      <c r="A32" s="60"/>
      <c r="B32" s="64" t="s">
        <v>60</v>
      </c>
      <c r="C32" s="64"/>
      <c r="D32" s="64"/>
      <c r="E32" s="64"/>
      <c r="F32" s="64"/>
      <c r="G32" s="64"/>
      <c r="H32" s="97">
        <f>ROUND(H31/E31,2)</f>
        <v>1</v>
      </c>
      <c r="I32" s="8"/>
      <c r="J32" s="27" t="s">
        <v>43</v>
      </c>
      <c r="K32" s="28">
        <v>0</v>
      </c>
    </row>
    <row r="33" spans="1:11" ht="18.75">
      <c r="A33" s="60"/>
      <c r="B33" s="64" t="s">
        <v>61</v>
      </c>
      <c r="C33" s="64"/>
      <c r="D33" s="64"/>
      <c r="E33" s="64"/>
      <c r="F33" s="64"/>
      <c r="G33" s="64"/>
      <c r="H33" s="65">
        <v>25</v>
      </c>
      <c r="I33" s="8"/>
      <c r="J33" s="28" t="s">
        <v>44</v>
      </c>
      <c r="K33" s="28">
        <v>15</v>
      </c>
    </row>
    <row r="34" spans="1:11" ht="15.75">
      <c r="A34" s="37"/>
      <c r="B34" s="72" t="s">
        <v>66</v>
      </c>
      <c r="C34" s="36"/>
      <c r="D34" s="36"/>
      <c r="E34" s="38"/>
      <c r="F34" s="36"/>
      <c r="G34" s="36"/>
      <c r="H34" s="38"/>
      <c r="I34" s="8"/>
      <c r="J34" s="27" t="s">
        <v>45</v>
      </c>
      <c r="K34" s="28">
        <v>25</v>
      </c>
    </row>
    <row r="35" spans="1:11" ht="110.25">
      <c r="A35" s="3">
        <v>1</v>
      </c>
      <c r="B35" s="7" t="s">
        <v>125</v>
      </c>
      <c r="C35" s="95">
        <v>100</v>
      </c>
      <c r="D35" s="95">
        <v>100</v>
      </c>
      <c r="E35" s="10">
        <f>D35/C35</f>
        <v>1</v>
      </c>
      <c r="F35" s="95">
        <v>100</v>
      </c>
      <c r="G35" s="95">
        <v>100</v>
      </c>
      <c r="H35" s="10">
        <f>G35/F35</f>
        <v>1</v>
      </c>
      <c r="I35" s="8"/>
      <c r="J35" s="70" t="s">
        <v>15</v>
      </c>
      <c r="K35" s="70" t="s">
        <v>67</v>
      </c>
    </row>
    <row r="36" spans="1:11" ht="126">
      <c r="A36" s="3">
        <v>2</v>
      </c>
      <c r="B36" s="7" t="s">
        <v>126</v>
      </c>
      <c r="C36" s="95">
        <v>73.4</v>
      </c>
      <c r="D36" s="95">
        <v>73.4</v>
      </c>
      <c r="E36" s="10">
        <f>D36/C36</f>
        <v>1</v>
      </c>
      <c r="F36" s="95">
        <v>98.5</v>
      </c>
      <c r="G36" s="95">
        <v>77.5</v>
      </c>
      <c r="H36" s="10">
        <f>G36/F36</f>
        <v>0.7868020304568528</v>
      </c>
      <c r="I36" s="8"/>
      <c r="J36" s="69" t="s">
        <v>16</v>
      </c>
      <c r="K36" s="69" t="s">
        <v>17</v>
      </c>
    </row>
    <row r="37" spans="1:11" ht="47.25">
      <c r="A37" s="60"/>
      <c r="B37" s="61" t="s">
        <v>62</v>
      </c>
      <c r="C37" s="62"/>
      <c r="D37" s="62"/>
      <c r="E37" s="63">
        <f>ROUND(AVERAGE(E35:E36)*100,1)</f>
        <v>100</v>
      </c>
      <c r="F37" s="62"/>
      <c r="G37" s="62"/>
      <c r="H37" s="63">
        <f>ROUND(AVERAGE(H35:H36)*100,1)</f>
        <v>89.3</v>
      </c>
      <c r="I37" s="8"/>
      <c r="J37" s="69" t="s">
        <v>18</v>
      </c>
      <c r="K37" s="69" t="s">
        <v>19</v>
      </c>
    </row>
    <row r="38" spans="1:11" ht="64.5">
      <c r="A38" s="56"/>
      <c r="B38" s="57" t="s">
        <v>301</v>
      </c>
      <c r="C38" s="58"/>
      <c r="D38" s="58"/>
      <c r="E38" s="59"/>
      <c r="F38" s="58"/>
      <c r="G38" s="58"/>
      <c r="H38" s="59">
        <f>H31+H37+H33</f>
        <v>214.7</v>
      </c>
      <c r="I38" s="8"/>
      <c r="J38" s="69" t="s">
        <v>20</v>
      </c>
      <c r="K38" s="69" t="s">
        <v>21</v>
      </c>
    </row>
    <row r="39" spans="1:11" ht="15.75">
      <c r="A39" s="174" t="s">
        <v>123</v>
      </c>
      <c r="B39" s="174"/>
      <c r="C39" s="174"/>
      <c r="D39" s="174"/>
      <c r="E39" s="174"/>
      <c r="F39" s="174"/>
      <c r="G39" s="174"/>
      <c r="H39" s="174"/>
      <c r="I39" s="8"/>
      <c r="J39" s="8"/>
      <c r="K39" s="8"/>
    </row>
    <row r="40" spans="1:11" ht="15.75">
      <c r="A40" s="37"/>
      <c r="B40" s="73" t="s">
        <v>12</v>
      </c>
      <c r="C40" s="36"/>
      <c r="D40" s="36"/>
      <c r="E40" s="36"/>
      <c r="F40" s="36"/>
      <c r="G40" s="36"/>
      <c r="H40" s="36"/>
      <c r="I40" s="8"/>
      <c r="J40" s="8"/>
      <c r="K40" s="8"/>
    </row>
    <row r="41" spans="1:11" ht="94.5">
      <c r="A41" s="3">
        <v>1</v>
      </c>
      <c r="B41" s="7" t="s">
        <v>127</v>
      </c>
      <c r="C41" s="96">
        <v>11662</v>
      </c>
      <c r="D41" s="96">
        <v>13337.3</v>
      </c>
      <c r="E41" s="102">
        <f>C41/D41</f>
        <v>0.8743898690139684</v>
      </c>
      <c r="F41" s="96">
        <v>6944.67</v>
      </c>
      <c r="G41" s="96">
        <v>6944.63</v>
      </c>
      <c r="H41" s="102">
        <f>F41/G41</f>
        <v>1.000005759846097</v>
      </c>
      <c r="I41" s="8"/>
      <c r="J41" s="8"/>
      <c r="K41" s="8"/>
    </row>
    <row r="42" spans="1:11" ht="47.25">
      <c r="A42" s="60"/>
      <c r="B42" s="61" t="s">
        <v>59</v>
      </c>
      <c r="C42" s="62"/>
      <c r="D42" s="62"/>
      <c r="E42" s="63">
        <f>ROUND(AVERAGE(E41:E41)*100,1)</f>
        <v>87.4</v>
      </c>
      <c r="F42" s="63"/>
      <c r="G42" s="63"/>
      <c r="H42" s="63">
        <f>ROUND(AVERAGE(H41:H41)*100,1)</f>
        <v>100</v>
      </c>
      <c r="I42" s="8"/>
      <c r="J42" s="71" t="s">
        <v>13</v>
      </c>
      <c r="K42" s="71" t="s">
        <v>14</v>
      </c>
    </row>
    <row r="43" spans="1:11" ht="66">
      <c r="A43" s="60"/>
      <c r="B43" s="64" t="s">
        <v>60</v>
      </c>
      <c r="C43" s="64"/>
      <c r="D43" s="64"/>
      <c r="E43" s="64"/>
      <c r="F43" s="64"/>
      <c r="G43" s="64"/>
      <c r="H43" s="97">
        <f>ROUND(H42/E42,2)</f>
        <v>1.14</v>
      </c>
      <c r="I43" s="8"/>
      <c r="J43" s="27" t="s">
        <v>43</v>
      </c>
      <c r="K43" s="28">
        <v>0</v>
      </c>
    </row>
    <row r="44" spans="1:11" ht="18.75">
      <c r="A44" s="60"/>
      <c r="B44" s="64" t="s">
        <v>61</v>
      </c>
      <c r="C44" s="64"/>
      <c r="D44" s="64"/>
      <c r="E44" s="64"/>
      <c r="F44" s="64"/>
      <c r="G44" s="64"/>
      <c r="H44" s="65">
        <v>25</v>
      </c>
      <c r="I44" s="8"/>
      <c r="J44" s="28" t="s">
        <v>44</v>
      </c>
      <c r="K44" s="28">
        <v>15</v>
      </c>
    </row>
    <row r="45" spans="1:11" ht="15.75">
      <c r="A45" s="37"/>
      <c r="B45" s="72" t="s">
        <v>66</v>
      </c>
      <c r="C45" s="36"/>
      <c r="D45" s="36"/>
      <c r="E45" s="38"/>
      <c r="F45" s="36"/>
      <c r="G45" s="36"/>
      <c r="H45" s="38"/>
      <c r="I45" s="8"/>
      <c r="J45" s="27" t="s">
        <v>45</v>
      </c>
      <c r="K45" s="28">
        <v>25</v>
      </c>
    </row>
    <row r="46" spans="1:11" ht="94.5">
      <c r="A46" s="3">
        <v>1</v>
      </c>
      <c r="B46" s="7" t="s">
        <v>128</v>
      </c>
      <c r="C46" s="95">
        <v>7.4</v>
      </c>
      <c r="D46" s="95">
        <v>100</v>
      </c>
      <c r="E46" s="104">
        <f>D46/C46</f>
        <v>13.513513513513512</v>
      </c>
      <c r="F46" s="95">
        <v>100</v>
      </c>
      <c r="G46" s="95">
        <v>100</v>
      </c>
      <c r="H46" s="10">
        <f>G46/F46</f>
        <v>1</v>
      </c>
      <c r="I46" s="8"/>
      <c r="J46" s="70" t="s">
        <v>15</v>
      </c>
      <c r="K46" s="70" t="s">
        <v>67</v>
      </c>
    </row>
    <row r="47" spans="1:11" ht="78.75">
      <c r="A47" s="3">
        <v>2</v>
      </c>
      <c r="B47" s="7" t="s">
        <v>129</v>
      </c>
      <c r="C47" s="95">
        <v>100</v>
      </c>
      <c r="D47" s="95">
        <v>75</v>
      </c>
      <c r="E47" s="10">
        <f>D47/C47</f>
        <v>0.75</v>
      </c>
      <c r="F47" s="95">
        <v>100</v>
      </c>
      <c r="G47" s="95">
        <v>100</v>
      </c>
      <c r="H47" s="10">
        <f>G47/F47</f>
        <v>1</v>
      </c>
      <c r="I47" s="8"/>
      <c r="J47" s="69" t="s">
        <v>16</v>
      </c>
      <c r="K47" s="69" t="s">
        <v>17</v>
      </c>
    </row>
    <row r="48" spans="1:11" ht="47.25">
      <c r="A48" s="60"/>
      <c r="B48" s="61" t="s">
        <v>62</v>
      </c>
      <c r="C48" s="62"/>
      <c r="D48" s="62"/>
      <c r="E48" s="63">
        <f>ROUND(AVERAGE(E47)*100,1)</f>
        <v>75</v>
      </c>
      <c r="F48" s="62"/>
      <c r="G48" s="62"/>
      <c r="H48" s="63">
        <f>ROUND(AVERAGE(H46:H47)*100,1)</f>
        <v>100</v>
      </c>
      <c r="I48" s="8"/>
      <c r="J48" s="69" t="s">
        <v>18</v>
      </c>
      <c r="K48" s="69" t="s">
        <v>19</v>
      </c>
    </row>
    <row r="49" spans="1:11" ht="64.5">
      <c r="A49" s="56"/>
      <c r="B49" s="57" t="s">
        <v>301</v>
      </c>
      <c r="C49" s="58"/>
      <c r="D49" s="58"/>
      <c r="E49" s="59"/>
      <c r="F49" s="58"/>
      <c r="G49" s="58"/>
      <c r="H49" s="59">
        <f>H42+H48+H44</f>
        <v>225</v>
      </c>
      <c r="I49" s="8"/>
      <c r="J49" s="69" t="s">
        <v>20</v>
      </c>
      <c r="K49" s="69" t="s">
        <v>21</v>
      </c>
    </row>
    <row r="50" spans="1:11" s="80" customFormat="1" ht="15.75">
      <c r="A50" s="74"/>
      <c r="B50" s="75"/>
      <c r="C50" s="76"/>
      <c r="D50" s="76"/>
      <c r="E50" s="77"/>
      <c r="F50" s="76"/>
      <c r="G50" s="76"/>
      <c r="H50" s="77"/>
      <c r="I50" s="78"/>
      <c r="J50" s="79"/>
      <c r="K50" s="79"/>
    </row>
    <row r="51" spans="1:11" s="80" customFormat="1" ht="15.75" customHeight="1">
      <c r="A51" s="85" t="s">
        <v>22</v>
      </c>
      <c r="B51" s="85" t="s">
        <v>72</v>
      </c>
      <c r="C51" s="171" t="s">
        <v>51</v>
      </c>
      <c r="D51" s="172"/>
      <c r="E51" s="173"/>
      <c r="F51" s="76"/>
      <c r="G51" s="77"/>
      <c r="H51" s="77"/>
      <c r="I51" s="78"/>
      <c r="J51" s="79"/>
      <c r="K51" s="79"/>
    </row>
    <row r="52" spans="1:11" s="80" customFormat="1" ht="33" customHeight="1">
      <c r="A52" s="86"/>
      <c r="B52" s="86"/>
      <c r="C52" s="31" t="s">
        <v>52</v>
      </c>
      <c r="D52" s="31" t="s">
        <v>53</v>
      </c>
      <c r="E52" s="31" t="s">
        <v>73</v>
      </c>
      <c r="F52" s="76"/>
      <c r="G52" s="77"/>
      <c r="H52" s="77"/>
      <c r="I52" s="78"/>
      <c r="J52" s="79"/>
      <c r="K52" s="79"/>
    </row>
    <row r="53" spans="1:11" s="80" customFormat="1" ht="15.75">
      <c r="A53" s="81">
        <v>1</v>
      </c>
      <c r="B53" s="81">
        <v>2</v>
      </c>
      <c r="C53" s="81">
        <v>3</v>
      </c>
      <c r="D53" s="81">
        <v>4</v>
      </c>
      <c r="E53" s="81">
        <v>5</v>
      </c>
      <c r="F53" s="76"/>
      <c r="G53" s="77"/>
      <c r="H53" s="77"/>
      <c r="I53" s="78"/>
      <c r="J53" s="79"/>
      <c r="K53" s="79"/>
    </row>
    <row r="54" spans="1:11" s="80" customFormat="1" ht="47.25">
      <c r="A54" s="82">
        <v>1</v>
      </c>
      <c r="B54" s="83" t="str">
        <f>A17</f>
        <v>Забезпечення зубного протезування пільговій категорії населення</v>
      </c>
      <c r="C54" s="84">
        <f>H27</f>
        <v>225</v>
      </c>
      <c r="D54" s="84"/>
      <c r="E54" s="84"/>
      <c r="F54" s="76"/>
      <c r="G54" s="77"/>
      <c r="H54" s="77"/>
      <c r="I54" s="78"/>
      <c r="J54" s="79"/>
      <c r="K54" s="79"/>
    </row>
    <row r="55" spans="1:11" s="80" customFormat="1" ht="47.25">
      <c r="A55" s="82">
        <v>2</v>
      </c>
      <c r="B55" s="83" t="str">
        <f>A28</f>
        <v>Лікування хворих методом гемодіалізу в медичних закладах різних форм власності </v>
      </c>
      <c r="C55" s="84"/>
      <c r="D55" s="84">
        <f>H38</f>
        <v>214.7</v>
      </c>
      <c r="E55" s="84"/>
      <c r="F55" s="76"/>
      <c r="G55" s="77"/>
      <c r="H55" s="77"/>
      <c r="I55" s="78"/>
      <c r="J55" s="79"/>
      <c r="K55" s="79"/>
    </row>
    <row r="56" spans="1:11" s="80" customFormat="1" ht="63">
      <c r="A56" s="82">
        <v>3</v>
      </c>
      <c r="B56" s="83" t="str">
        <f>A39</f>
        <v>Медикаментозне забезпечення хворих із трансплантованими органами за рахунок коштів субвенції з обласного бюджету</v>
      </c>
      <c r="C56" s="84">
        <f>H49</f>
        <v>225</v>
      </c>
      <c r="D56" s="84"/>
      <c r="E56" s="84"/>
      <c r="F56" s="76"/>
      <c r="G56" s="77"/>
      <c r="H56" s="77"/>
      <c r="I56" s="78"/>
      <c r="J56" s="79"/>
      <c r="K56" s="79"/>
    </row>
    <row r="57" spans="1:11" s="80" customFormat="1" ht="31.5">
      <c r="A57" s="87"/>
      <c r="B57" s="88" t="s">
        <v>65</v>
      </c>
      <c r="C57" s="89">
        <f>(C54+D55+C56)/3</f>
        <v>221.5666666666667</v>
      </c>
      <c r="D57" s="89" t="s">
        <v>48</v>
      </c>
      <c r="E57" s="89" t="s">
        <v>48</v>
      </c>
      <c r="F57" s="76"/>
      <c r="G57" s="77"/>
      <c r="H57" s="77"/>
      <c r="I57" s="78"/>
      <c r="J57" s="79"/>
      <c r="K57" s="79"/>
    </row>
    <row r="58" spans="1:6" ht="15.75">
      <c r="A58" s="42"/>
      <c r="B58" s="41"/>
      <c r="C58" s="41"/>
      <c r="D58" s="41"/>
      <c r="E58" s="41"/>
      <c r="F58" s="41"/>
    </row>
    <row r="59" spans="1:2" ht="14.25" customHeight="1">
      <c r="A59" s="14" t="s">
        <v>64</v>
      </c>
      <c r="B59" s="25" t="s">
        <v>63</v>
      </c>
    </row>
    <row r="60" spans="1:10" ht="31.5">
      <c r="A60" s="66" t="s">
        <v>0</v>
      </c>
      <c r="B60" s="43" t="s">
        <v>55</v>
      </c>
      <c r="C60" s="170" t="s">
        <v>56</v>
      </c>
      <c r="D60" s="170"/>
      <c r="E60" s="170"/>
      <c r="F60" s="170"/>
      <c r="G60" s="170"/>
      <c r="H60" s="170"/>
      <c r="I60" s="41"/>
      <c r="J60" s="41"/>
    </row>
    <row r="61" spans="1:10" ht="12.75">
      <c r="A61" s="66" t="s">
        <v>54</v>
      </c>
      <c r="B61" s="66">
        <v>2</v>
      </c>
      <c r="C61" s="169">
        <v>3</v>
      </c>
      <c r="D61" s="169"/>
      <c r="E61" s="169"/>
      <c r="F61" s="169"/>
      <c r="G61" s="169"/>
      <c r="H61" s="169"/>
      <c r="I61" s="68"/>
      <c r="J61" s="68"/>
    </row>
    <row r="62" spans="1:10" ht="15.75">
      <c r="A62" s="67">
        <v>1</v>
      </c>
      <c r="B62" s="44"/>
      <c r="C62" s="170" t="s">
        <v>48</v>
      </c>
      <c r="D62" s="170"/>
      <c r="E62" s="170"/>
      <c r="F62" s="170"/>
      <c r="G62" s="170"/>
      <c r="H62" s="170"/>
      <c r="I62" s="41"/>
      <c r="J62" s="41"/>
    </row>
    <row r="63" spans="1:10" ht="15.75">
      <c r="A63" s="42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.75">
      <c r="A64" s="42"/>
      <c r="B64" s="41"/>
      <c r="C64" s="41"/>
      <c r="D64" s="41"/>
      <c r="E64" s="41"/>
      <c r="F64" s="41"/>
      <c r="G64" s="41"/>
      <c r="H64" s="41"/>
      <c r="I64" s="41"/>
      <c r="J64" s="41"/>
    </row>
    <row r="65" spans="1:10" ht="15.75">
      <c r="A65" s="42"/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8.75">
      <c r="A66" s="154" t="s">
        <v>224</v>
      </c>
      <c r="B66" s="155"/>
      <c r="C66" s="155"/>
      <c r="D66" s="155"/>
      <c r="E66" s="155"/>
      <c r="F66" s="155"/>
      <c r="G66" s="156" t="s">
        <v>223</v>
      </c>
      <c r="H66" s="157"/>
      <c r="I66" s="155"/>
      <c r="J66" s="154"/>
    </row>
    <row r="67" spans="1:9" ht="15">
      <c r="A67" s="158"/>
      <c r="B67" s="155"/>
      <c r="C67" s="155"/>
      <c r="D67" s="155"/>
      <c r="E67" s="155"/>
      <c r="F67" s="155"/>
      <c r="G67" s="155"/>
      <c r="H67" s="155"/>
      <c r="I67" s="155"/>
    </row>
    <row r="70" spans="1:10" ht="18.75">
      <c r="A70" s="154" t="s">
        <v>302</v>
      </c>
      <c r="B70" s="155"/>
      <c r="C70" s="155"/>
      <c r="D70" s="155"/>
      <c r="E70" s="155"/>
      <c r="F70" s="155"/>
      <c r="G70" s="157" t="s">
        <v>303</v>
      </c>
      <c r="H70" s="157"/>
      <c r="I70" s="155"/>
      <c r="J70" s="154"/>
    </row>
    <row r="71" spans="5:6" s="25" customFormat="1" ht="14.25" customHeight="1">
      <c r="E71" s="152"/>
      <c r="F71" s="153"/>
    </row>
  </sheetData>
  <sheetProtection/>
  <mergeCells count="20">
    <mergeCell ref="A2:H2"/>
    <mergeCell ref="A3:H3"/>
    <mergeCell ref="D5:H5"/>
    <mergeCell ref="D6:H6"/>
    <mergeCell ref="D8:H8"/>
    <mergeCell ref="D9:H9"/>
    <mergeCell ref="D11:H11"/>
    <mergeCell ref="D12:H12"/>
    <mergeCell ref="A15:A16"/>
    <mergeCell ref="B15:B16"/>
    <mergeCell ref="C15:E15"/>
    <mergeCell ref="F15:H15"/>
    <mergeCell ref="I15:K15"/>
    <mergeCell ref="A17:H17"/>
    <mergeCell ref="C51:E51"/>
    <mergeCell ref="C60:H60"/>
    <mergeCell ref="C61:H61"/>
    <mergeCell ref="C62:H62"/>
    <mergeCell ref="A28:H28"/>
    <mergeCell ref="A39:H3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M46"/>
  <sheetViews>
    <sheetView zoomScalePageLayoutView="0" workbookViewId="0" topLeftCell="C13">
      <selection activeCell="H27" sqref="H27"/>
    </sheetView>
  </sheetViews>
  <sheetFormatPr defaultColWidth="9.00390625" defaultRowHeight="12.75"/>
  <cols>
    <col min="1" max="1" width="7.75390625" style="26" customWidth="1"/>
    <col min="2" max="2" width="34.375" style="26" customWidth="1"/>
    <col min="3" max="3" width="17.625" style="26" customWidth="1"/>
    <col min="4" max="4" width="14.875" style="26" customWidth="1"/>
    <col min="5" max="5" width="21.125" style="26" customWidth="1"/>
    <col min="6" max="6" width="18.875" style="26" customWidth="1"/>
    <col min="7" max="7" width="17.00390625" style="26" customWidth="1"/>
    <col min="8" max="8" width="19.875" style="26" customWidth="1"/>
    <col min="9" max="9" width="12.625" style="26" customWidth="1"/>
    <col min="10" max="10" width="13.25390625" style="26" customWidth="1"/>
    <col min="11" max="11" width="15.25390625" style="26" customWidth="1"/>
    <col min="12" max="12" width="13.125" style="26" customWidth="1"/>
    <col min="13" max="13" width="15.875" style="26" customWidth="1"/>
    <col min="14" max="16384" width="9.125" style="26" customWidth="1"/>
  </cols>
  <sheetData>
    <row r="2" spans="1:11" s="25" customFormat="1" ht="15.75">
      <c r="A2" s="166" t="s">
        <v>57</v>
      </c>
      <c r="B2" s="166"/>
      <c r="C2" s="166"/>
      <c r="D2" s="166"/>
      <c r="E2" s="166"/>
      <c r="F2" s="166"/>
      <c r="G2" s="166"/>
      <c r="H2" s="166"/>
      <c r="I2" s="55"/>
      <c r="J2" s="55"/>
      <c r="K2" s="55"/>
    </row>
    <row r="3" spans="1:11" s="25" customFormat="1" ht="15.75">
      <c r="A3" s="166" t="s">
        <v>58</v>
      </c>
      <c r="B3" s="166"/>
      <c r="C3" s="166"/>
      <c r="D3" s="166"/>
      <c r="E3" s="166"/>
      <c r="F3" s="166"/>
      <c r="G3" s="166"/>
      <c r="H3" s="166"/>
      <c r="I3" s="55"/>
      <c r="J3" s="55"/>
      <c r="K3" s="55"/>
    </row>
    <row r="4" s="25" customFormat="1" ht="15.75">
      <c r="A4" s="1"/>
    </row>
    <row r="5" spans="1:13" s="12" customFormat="1" ht="15.75">
      <c r="A5" s="13" t="s">
        <v>24</v>
      </c>
      <c r="B5" s="18" t="s">
        <v>25</v>
      </c>
      <c r="C5" s="18"/>
      <c r="D5" s="165" t="s">
        <v>49</v>
      </c>
      <c r="E5" s="165"/>
      <c r="F5" s="165"/>
      <c r="G5" s="165"/>
      <c r="H5" s="165"/>
      <c r="I5" s="15"/>
      <c r="J5" s="15"/>
      <c r="K5" s="15"/>
      <c r="L5" s="15"/>
      <c r="M5" s="15"/>
    </row>
    <row r="6" spans="1:13" s="94" customFormat="1" ht="15" customHeight="1">
      <c r="A6" s="91"/>
      <c r="B6" s="16" t="s">
        <v>68</v>
      </c>
      <c r="C6" s="16"/>
      <c r="D6" s="167" t="s">
        <v>26</v>
      </c>
      <c r="E6" s="167"/>
      <c r="F6" s="167"/>
      <c r="G6" s="167"/>
      <c r="H6" s="167"/>
      <c r="I6" s="92"/>
      <c r="J6" s="93"/>
      <c r="K6" s="93"/>
      <c r="L6" s="93"/>
      <c r="M6" s="93"/>
    </row>
    <row r="7" spans="1:13" s="12" customFormat="1" ht="15" customHeight="1">
      <c r="A7" s="13"/>
      <c r="B7" s="21"/>
      <c r="C7" s="21"/>
      <c r="D7" s="48"/>
      <c r="E7" s="48"/>
      <c r="F7" s="48"/>
      <c r="G7" s="48"/>
      <c r="H7" s="48"/>
      <c r="I7" s="20"/>
      <c r="J7" s="51"/>
      <c r="K7" s="51"/>
      <c r="L7" s="51"/>
      <c r="M7" s="51"/>
    </row>
    <row r="8" spans="1:13" s="12" customFormat="1" ht="15.75">
      <c r="A8" s="13" t="s">
        <v>27</v>
      </c>
      <c r="B8" s="18" t="s">
        <v>28</v>
      </c>
      <c r="C8" s="18"/>
      <c r="D8" s="164" t="s">
        <v>49</v>
      </c>
      <c r="E8" s="164"/>
      <c r="F8" s="164"/>
      <c r="G8" s="164"/>
      <c r="H8" s="164"/>
      <c r="I8" s="52"/>
      <c r="J8" s="52"/>
      <c r="K8" s="52"/>
      <c r="L8" s="52"/>
      <c r="M8" s="52"/>
    </row>
    <row r="9" spans="1:13" s="94" customFormat="1" ht="15" customHeight="1">
      <c r="A9" s="91"/>
      <c r="B9" s="16" t="s">
        <v>68</v>
      </c>
      <c r="C9" s="17"/>
      <c r="D9" s="167" t="s">
        <v>29</v>
      </c>
      <c r="E9" s="167"/>
      <c r="F9" s="167"/>
      <c r="G9" s="167"/>
      <c r="H9" s="167"/>
      <c r="I9" s="92"/>
      <c r="J9" s="93"/>
      <c r="K9" s="93"/>
      <c r="L9" s="93"/>
      <c r="M9" s="93"/>
    </row>
    <row r="10" spans="1:13" s="12" customFormat="1" ht="15" customHeight="1">
      <c r="A10" s="13"/>
      <c r="B10" s="33"/>
      <c r="C10" s="33"/>
      <c r="D10" s="49"/>
      <c r="E10" s="49"/>
      <c r="F10" s="47"/>
      <c r="G10" s="47"/>
      <c r="H10" s="48"/>
      <c r="I10" s="20"/>
      <c r="J10" s="51"/>
      <c r="K10" s="51"/>
      <c r="L10" s="51"/>
      <c r="M10" s="51"/>
    </row>
    <row r="11" spans="1:13" s="12" customFormat="1" ht="15.75">
      <c r="A11" s="14" t="s">
        <v>30</v>
      </c>
      <c r="B11" s="18" t="s">
        <v>87</v>
      </c>
      <c r="C11" s="34" t="s">
        <v>88</v>
      </c>
      <c r="D11" s="164" t="s">
        <v>89</v>
      </c>
      <c r="E11" s="164"/>
      <c r="F11" s="164"/>
      <c r="G11" s="164"/>
      <c r="H11" s="164"/>
      <c r="I11" s="52"/>
      <c r="J11" s="52"/>
      <c r="K11" s="52"/>
      <c r="L11" s="52"/>
      <c r="M11" s="52"/>
    </row>
    <row r="12" spans="1:13" s="94" customFormat="1" ht="15" customHeight="1">
      <c r="A12" s="91"/>
      <c r="B12" s="16" t="s">
        <v>68</v>
      </c>
      <c r="C12" s="19" t="s">
        <v>47</v>
      </c>
      <c r="D12" s="167" t="s">
        <v>34</v>
      </c>
      <c r="E12" s="167"/>
      <c r="F12" s="167"/>
      <c r="G12" s="167"/>
      <c r="H12" s="167"/>
      <c r="I12" s="92"/>
      <c r="J12" s="93"/>
      <c r="K12" s="93"/>
      <c r="L12" s="93"/>
      <c r="M12" s="93"/>
    </row>
    <row r="13" spans="1:8" s="25" customFormat="1" ht="15.75">
      <c r="A13" s="30"/>
      <c r="D13" s="50"/>
      <c r="E13" s="50"/>
      <c r="F13" s="50"/>
      <c r="G13" s="50"/>
      <c r="H13" s="50"/>
    </row>
    <row r="14" spans="1:2" ht="14.25" customHeight="1">
      <c r="A14" s="14" t="s">
        <v>35</v>
      </c>
      <c r="B14" s="25" t="s">
        <v>50</v>
      </c>
    </row>
    <row r="15" spans="1:11" s="54" customFormat="1" ht="15.75">
      <c r="A15" s="175" t="s">
        <v>0</v>
      </c>
      <c r="B15" s="177" t="s">
        <v>1</v>
      </c>
      <c r="C15" s="179" t="s">
        <v>2</v>
      </c>
      <c r="D15" s="180"/>
      <c r="E15" s="180"/>
      <c r="F15" s="181" t="s">
        <v>3</v>
      </c>
      <c r="G15" s="181"/>
      <c r="H15" s="181"/>
      <c r="I15" s="163"/>
      <c r="J15" s="163"/>
      <c r="K15" s="163"/>
    </row>
    <row r="16" spans="1:11" s="54" customFormat="1" ht="15.75">
      <c r="A16" s="176"/>
      <c r="B16" s="178"/>
      <c r="C16" s="22" t="s">
        <v>11</v>
      </c>
      <c r="D16" s="22" t="s">
        <v>9</v>
      </c>
      <c r="E16" s="23" t="s">
        <v>10</v>
      </c>
      <c r="F16" s="24" t="s">
        <v>11</v>
      </c>
      <c r="G16" s="24" t="s">
        <v>9</v>
      </c>
      <c r="H16" s="24" t="s">
        <v>10</v>
      </c>
      <c r="I16" s="53"/>
      <c r="J16" s="53"/>
      <c r="K16" s="53"/>
    </row>
    <row r="17" spans="1:11" ht="15.75">
      <c r="A17" s="174" t="s">
        <v>90</v>
      </c>
      <c r="B17" s="174"/>
      <c r="C17" s="174"/>
      <c r="D17" s="174"/>
      <c r="E17" s="174"/>
      <c r="F17" s="174"/>
      <c r="G17" s="174"/>
      <c r="H17" s="174"/>
      <c r="I17" s="8"/>
      <c r="J17" s="8"/>
      <c r="K17" s="8"/>
    </row>
    <row r="18" spans="1:11" ht="15.75">
      <c r="A18" s="37"/>
      <c r="B18" s="73" t="s">
        <v>12</v>
      </c>
      <c r="C18" s="36"/>
      <c r="D18" s="36"/>
      <c r="E18" s="36"/>
      <c r="F18" s="36"/>
      <c r="G18" s="36"/>
      <c r="H18" s="36"/>
      <c r="I18" s="8"/>
      <c r="J18" s="8"/>
      <c r="K18" s="8"/>
    </row>
    <row r="19" spans="1:11" ht="47.25">
      <c r="A19" s="3">
        <v>1</v>
      </c>
      <c r="B19" s="7" t="s">
        <v>91</v>
      </c>
      <c r="C19" s="4">
        <v>1190.12</v>
      </c>
      <c r="D19" s="4">
        <v>1190.12</v>
      </c>
      <c r="E19" s="102">
        <f>C19/D19</f>
        <v>1</v>
      </c>
      <c r="F19" s="96">
        <v>1246.23</v>
      </c>
      <c r="G19" s="96">
        <v>1246.23</v>
      </c>
      <c r="H19" s="102">
        <f>F19/G19</f>
        <v>1</v>
      </c>
      <c r="I19" s="8"/>
      <c r="J19" s="8"/>
      <c r="K19" s="8"/>
    </row>
    <row r="20" spans="1:11" ht="47.25">
      <c r="A20" s="60"/>
      <c r="B20" s="61" t="s">
        <v>59</v>
      </c>
      <c r="C20" s="62"/>
      <c r="D20" s="62"/>
      <c r="E20" s="63">
        <f>ROUND(AVERAGE(E19:E19)*100,1)</f>
        <v>100</v>
      </c>
      <c r="F20" s="63"/>
      <c r="G20" s="63"/>
      <c r="H20" s="63">
        <f>ROUND(AVERAGE(H19:H19)*100,1)</f>
        <v>100</v>
      </c>
      <c r="I20" s="8"/>
      <c r="J20" s="71" t="s">
        <v>13</v>
      </c>
      <c r="K20" s="71" t="s">
        <v>14</v>
      </c>
    </row>
    <row r="21" spans="1:11" ht="66">
      <c r="A21" s="60"/>
      <c r="B21" s="64" t="s">
        <v>60</v>
      </c>
      <c r="C21" s="64"/>
      <c r="D21" s="64"/>
      <c r="E21" s="64"/>
      <c r="F21" s="64"/>
      <c r="G21" s="64"/>
      <c r="H21" s="97">
        <f>ROUND(H20/E20,2)</f>
        <v>1</v>
      </c>
      <c r="I21" s="8"/>
      <c r="J21" s="27" t="s">
        <v>43</v>
      </c>
      <c r="K21" s="28">
        <v>0</v>
      </c>
    </row>
    <row r="22" spans="1:11" ht="18.75">
      <c r="A22" s="60"/>
      <c r="B22" s="64" t="s">
        <v>61</v>
      </c>
      <c r="C22" s="64"/>
      <c r="D22" s="64"/>
      <c r="E22" s="64"/>
      <c r="F22" s="64"/>
      <c r="G22" s="64"/>
      <c r="H22" s="65">
        <v>25</v>
      </c>
      <c r="I22" s="8"/>
      <c r="J22" s="28" t="s">
        <v>44</v>
      </c>
      <c r="K22" s="28">
        <v>15</v>
      </c>
    </row>
    <row r="23" spans="1:11" ht="15.75">
      <c r="A23" s="37"/>
      <c r="B23" s="72" t="s">
        <v>66</v>
      </c>
      <c r="C23" s="36"/>
      <c r="D23" s="36"/>
      <c r="E23" s="38"/>
      <c r="F23" s="36"/>
      <c r="G23" s="36"/>
      <c r="H23" s="38"/>
      <c r="I23" s="8"/>
      <c r="J23" s="27" t="s">
        <v>45</v>
      </c>
      <c r="K23" s="28">
        <v>25</v>
      </c>
    </row>
    <row r="24" spans="1:11" ht="63">
      <c r="A24" s="3">
        <v>1</v>
      </c>
      <c r="B24" s="7" t="s">
        <v>92</v>
      </c>
      <c r="C24" s="95">
        <v>100</v>
      </c>
      <c r="D24" s="95">
        <v>100</v>
      </c>
      <c r="E24" s="10">
        <f>D24/C24</f>
        <v>1</v>
      </c>
      <c r="F24" s="95">
        <v>100</v>
      </c>
      <c r="G24" s="95">
        <v>100</v>
      </c>
      <c r="H24" s="10">
        <f>G24/F24</f>
        <v>1</v>
      </c>
      <c r="I24" s="8"/>
      <c r="J24" s="70" t="s">
        <v>15</v>
      </c>
      <c r="K24" s="70" t="s">
        <v>67</v>
      </c>
    </row>
    <row r="25" spans="1:11" ht="47.25">
      <c r="A25" s="60"/>
      <c r="B25" s="61" t="s">
        <v>62</v>
      </c>
      <c r="C25" s="62"/>
      <c r="D25" s="62"/>
      <c r="E25" s="63">
        <f>ROUND(AVERAGE(E24:E24)*100,1)</f>
        <v>100</v>
      </c>
      <c r="F25" s="62"/>
      <c r="G25" s="62"/>
      <c r="H25" s="63">
        <f>ROUND(AVERAGE(H24:H24)*100,1)</f>
        <v>100</v>
      </c>
      <c r="I25" s="8"/>
      <c r="J25" s="69" t="s">
        <v>16</v>
      </c>
      <c r="K25" s="69" t="s">
        <v>17</v>
      </c>
    </row>
    <row r="26" spans="1:11" ht="64.5">
      <c r="A26" s="56"/>
      <c r="B26" s="57" t="s">
        <v>301</v>
      </c>
      <c r="C26" s="58"/>
      <c r="D26" s="58"/>
      <c r="E26" s="59"/>
      <c r="F26" s="58"/>
      <c r="G26" s="58"/>
      <c r="H26" s="59">
        <f>H20+H25+H22</f>
        <v>225</v>
      </c>
      <c r="I26" s="8"/>
      <c r="J26" s="69" t="s">
        <v>18</v>
      </c>
      <c r="K26" s="69" t="s">
        <v>19</v>
      </c>
    </row>
    <row r="27" spans="1:11" s="80" customFormat="1" ht="15.75">
      <c r="A27" s="74"/>
      <c r="B27" s="75"/>
      <c r="C27" s="76"/>
      <c r="D27" s="76"/>
      <c r="E27" s="77"/>
      <c r="F27" s="76"/>
      <c r="G27" s="76"/>
      <c r="H27" s="77"/>
      <c r="I27" s="78"/>
      <c r="J27" s="69" t="s">
        <v>20</v>
      </c>
      <c r="K27" s="69" t="s">
        <v>21</v>
      </c>
    </row>
    <row r="28" spans="1:11" s="80" customFormat="1" ht="15.75" customHeight="1">
      <c r="A28" s="85" t="s">
        <v>22</v>
      </c>
      <c r="B28" s="85" t="s">
        <v>72</v>
      </c>
      <c r="C28" s="171" t="s">
        <v>51</v>
      </c>
      <c r="D28" s="172"/>
      <c r="E28" s="173"/>
      <c r="F28" s="76"/>
      <c r="G28" s="77"/>
      <c r="H28" s="77"/>
      <c r="I28" s="78"/>
      <c r="J28" s="79"/>
      <c r="K28" s="79"/>
    </row>
    <row r="29" spans="1:11" s="80" customFormat="1" ht="33" customHeight="1">
      <c r="A29" s="86"/>
      <c r="B29" s="86"/>
      <c r="C29" s="31" t="s">
        <v>52</v>
      </c>
      <c r="D29" s="31" t="s">
        <v>53</v>
      </c>
      <c r="E29" s="31" t="s">
        <v>73</v>
      </c>
      <c r="F29" s="76"/>
      <c r="G29" s="77"/>
      <c r="H29" s="77"/>
      <c r="I29" s="78"/>
      <c r="J29" s="79"/>
      <c r="K29" s="79"/>
    </row>
    <row r="30" spans="1:11" s="80" customFormat="1" ht="15.75">
      <c r="A30" s="81">
        <v>1</v>
      </c>
      <c r="B30" s="81">
        <v>2</v>
      </c>
      <c r="C30" s="81">
        <v>3</v>
      </c>
      <c r="D30" s="81">
        <v>4</v>
      </c>
      <c r="E30" s="81">
        <v>5</v>
      </c>
      <c r="F30" s="76"/>
      <c r="G30" s="77"/>
      <c r="H30" s="77"/>
      <c r="I30" s="78"/>
      <c r="J30" s="79"/>
      <c r="K30" s="79"/>
    </row>
    <row r="31" spans="1:11" s="80" customFormat="1" ht="78.75">
      <c r="A31" s="82">
        <v>1</v>
      </c>
      <c r="B31" s="83" t="str">
        <f>A17</f>
        <v>Забезпечення безоплатного і пільгового зубопротезування громадянам, які постраждали внаслідок Чорнобильської катастрофи</v>
      </c>
      <c r="C31" s="84">
        <f>H26</f>
        <v>225</v>
      </c>
      <c r="D31" s="84" t="s">
        <v>74</v>
      </c>
      <c r="E31" s="84" t="s">
        <v>74</v>
      </c>
      <c r="F31" s="76"/>
      <c r="G31" s="77"/>
      <c r="H31" s="77"/>
      <c r="I31" s="78"/>
      <c r="J31" s="79"/>
      <c r="K31" s="79"/>
    </row>
    <row r="32" spans="1:11" s="80" customFormat="1" ht="31.5">
      <c r="A32" s="87"/>
      <c r="B32" s="88" t="s">
        <v>65</v>
      </c>
      <c r="C32" s="89">
        <f>C31</f>
        <v>225</v>
      </c>
      <c r="D32" s="89" t="s">
        <v>48</v>
      </c>
      <c r="E32" s="89" t="s">
        <v>48</v>
      </c>
      <c r="F32" s="76"/>
      <c r="G32" s="77"/>
      <c r="H32" s="77"/>
      <c r="I32" s="78"/>
      <c r="J32" s="79"/>
      <c r="K32" s="79"/>
    </row>
    <row r="33" spans="1:11" s="80" customFormat="1" ht="15.75">
      <c r="A33" s="74"/>
      <c r="B33" s="75"/>
      <c r="C33" s="76"/>
      <c r="D33" s="76"/>
      <c r="E33" s="77"/>
      <c r="F33" s="76"/>
      <c r="G33" s="76"/>
      <c r="H33" s="77"/>
      <c r="I33" s="78"/>
      <c r="J33" s="79"/>
      <c r="K33" s="79"/>
    </row>
    <row r="34" spans="1:2" ht="14.25" customHeight="1">
      <c r="A34" s="14" t="s">
        <v>64</v>
      </c>
      <c r="B34" s="25" t="s">
        <v>63</v>
      </c>
    </row>
    <row r="35" spans="1:10" ht="31.5">
      <c r="A35" s="66" t="s">
        <v>0</v>
      </c>
      <c r="B35" s="43" t="s">
        <v>55</v>
      </c>
      <c r="C35" s="170" t="s">
        <v>56</v>
      </c>
      <c r="D35" s="170"/>
      <c r="E35" s="170"/>
      <c r="F35" s="170"/>
      <c r="G35" s="170"/>
      <c r="H35" s="170"/>
      <c r="I35" s="41"/>
      <c r="J35" s="41"/>
    </row>
    <row r="36" spans="1:10" ht="12.75">
      <c r="A36" s="66" t="s">
        <v>54</v>
      </c>
      <c r="B36" s="66">
        <v>2</v>
      </c>
      <c r="C36" s="169">
        <v>3</v>
      </c>
      <c r="D36" s="169"/>
      <c r="E36" s="169"/>
      <c r="F36" s="169"/>
      <c r="G36" s="169"/>
      <c r="H36" s="169"/>
      <c r="I36" s="68"/>
      <c r="J36" s="68"/>
    </row>
    <row r="37" spans="1:10" ht="15.75">
      <c r="A37" s="67">
        <v>1</v>
      </c>
      <c r="B37" s="44"/>
      <c r="C37" s="170" t="s">
        <v>48</v>
      </c>
      <c r="D37" s="170"/>
      <c r="E37" s="170"/>
      <c r="F37" s="170"/>
      <c r="G37" s="170"/>
      <c r="H37" s="170"/>
      <c r="I37" s="41"/>
      <c r="J37" s="41"/>
    </row>
    <row r="38" spans="1:10" ht="15.75">
      <c r="A38" s="42"/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15.75">
      <c r="A39" s="42"/>
      <c r="B39" s="41"/>
      <c r="C39" s="41"/>
      <c r="D39" s="41"/>
      <c r="E39" s="41"/>
      <c r="F39" s="41"/>
      <c r="G39" s="41"/>
      <c r="H39" s="41"/>
      <c r="I39" s="41"/>
      <c r="J39" s="41"/>
    </row>
    <row r="40" spans="1:10" ht="15.75">
      <c r="A40" s="42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8.75">
      <c r="A41" s="154" t="s">
        <v>224</v>
      </c>
      <c r="B41" s="155"/>
      <c r="C41" s="155"/>
      <c r="D41" s="155"/>
      <c r="E41" s="155"/>
      <c r="F41" s="155"/>
      <c r="G41" s="156" t="s">
        <v>223</v>
      </c>
      <c r="H41" s="157"/>
      <c r="I41" s="155"/>
      <c r="J41" s="154"/>
    </row>
    <row r="42" spans="1:9" ht="15">
      <c r="A42" s="158"/>
      <c r="B42" s="155"/>
      <c r="C42" s="155"/>
      <c r="D42" s="155"/>
      <c r="E42" s="155"/>
      <c r="F42" s="155"/>
      <c r="G42" s="155"/>
      <c r="H42" s="155"/>
      <c r="I42" s="155"/>
    </row>
    <row r="45" spans="1:10" ht="18.75">
      <c r="A45" s="154" t="s">
        <v>302</v>
      </c>
      <c r="B45" s="155"/>
      <c r="C45" s="155"/>
      <c r="D45" s="155"/>
      <c r="E45" s="155"/>
      <c r="F45" s="155"/>
      <c r="G45" s="157" t="s">
        <v>303</v>
      </c>
      <c r="H45" s="157"/>
      <c r="I45" s="155"/>
      <c r="J45" s="154"/>
    </row>
    <row r="46" spans="5:6" s="25" customFormat="1" ht="14.25" customHeight="1">
      <c r="E46" s="152"/>
      <c r="F46" s="153"/>
    </row>
  </sheetData>
  <sheetProtection/>
  <mergeCells count="18">
    <mergeCell ref="A2:H2"/>
    <mergeCell ref="A3:H3"/>
    <mergeCell ref="D5:H5"/>
    <mergeCell ref="D6:H6"/>
    <mergeCell ref="D8:H8"/>
    <mergeCell ref="D9:H9"/>
    <mergeCell ref="D11:H11"/>
    <mergeCell ref="D12:H12"/>
    <mergeCell ref="A15:A16"/>
    <mergeCell ref="B15:B16"/>
    <mergeCell ref="C15:E15"/>
    <mergeCell ref="F15:H15"/>
    <mergeCell ref="I15:K15"/>
    <mergeCell ref="A17:H17"/>
    <mergeCell ref="C28:E28"/>
    <mergeCell ref="C35:H35"/>
    <mergeCell ref="C36:H36"/>
    <mergeCell ref="C37:H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99"/>
    <pageSetUpPr fitToPage="1"/>
  </sheetPr>
  <dimension ref="A2:N46"/>
  <sheetViews>
    <sheetView zoomScalePageLayoutView="0" workbookViewId="0" topLeftCell="D13">
      <selection activeCell="L24" sqref="L24:L27"/>
    </sheetView>
  </sheetViews>
  <sheetFormatPr defaultColWidth="9.00390625" defaultRowHeight="12.75"/>
  <cols>
    <col min="1" max="1" width="7.75390625" style="26" customWidth="1"/>
    <col min="2" max="2" width="34.375" style="26" customWidth="1"/>
    <col min="3" max="3" width="17.625" style="26" customWidth="1"/>
    <col min="4" max="4" width="14.875" style="26" customWidth="1"/>
    <col min="5" max="5" width="21.125" style="26" customWidth="1"/>
    <col min="6" max="6" width="18.875" style="26" customWidth="1"/>
    <col min="7" max="7" width="17.00390625" style="26" customWidth="1"/>
    <col min="8" max="8" width="19.875" style="26" customWidth="1"/>
    <col min="9" max="9" width="12.625" style="26" customWidth="1"/>
    <col min="10" max="10" width="13.25390625" style="26" customWidth="1"/>
    <col min="11" max="11" width="15.25390625" style="26" customWidth="1"/>
    <col min="12" max="12" width="13.75390625" style="26" customWidth="1"/>
    <col min="13" max="13" width="13.125" style="26" customWidth="1"/>
    <col min="14" max="14" width="15.875" style="26" customWidth="1"/>
    <col min="15" max="16384" width="9.125" style="26" customWidth="1"/>
  </cols>
  <sheetData>
    <row r="2" spans="1:12" s="25" customFormat="1" ht="15.75">
      <c r="A2" s="166" t="s">
        <v>57</v>
      </c>
      <c r="B2" s="166"/>
      <c r="C2" s="166"/>
      <c r="D2" s="166"/>
      <c r="E2" s="166"/>
      <c r="F2" s="166"/>
      <c r="G2" s="166"/>
      <c r="H2" s="166"/>
      <c r="I2" s="55"/>
      <c r="J2" s="55"/>
      <c r="K2" s="55"/>
      <c r="L2" s="55"/>
    </row>
    <row r="3" spans="1:12" s="25" customFormat="1" ht="15.75">
      <c r="A3" s="166" t="s">
        <v>58</v>
      </c>
      <c r="B3" s="166"/>
      <c r="C3" s="166"/>
      <c r="D3" s="166"/>
      <c r="E3" s="166"/>
      <c r="F3" s="166"/>
      <c r="G3" s="166"/>
      <c r="H3" s="166"/>
      <c r="I3" s="55"/>
      <c r="J3" s="55"/>
      <c r="K3" s="55"/>
      <c r="L3" s="55"/>
    </row>
    <row r="4" s="25" customFormat="1" ht="15.75">
      <c r="A4" s="1"/>
    </row>
    <row r="5" spans="1:14" s="12" customFormat="1" ht="15.75">
      <c r="A5" s="13" t="s">
        <v>24</v>
      </c>
      <c r="B5" s="18" t="s">
        <v>25</v>
      </c>
      <c r="C5" s="18"/>
      <c r="D5" s="165" t="s">
        <v>49</v>
      </c>
      <c r="E5" s="165"/>
      <c r="F5" s="165"/>
      <c r="G5" s="165"/>
      <c r="H5" s="165"/>
      <c r="I5" s="15"/>
      <c r="J5" s="15"/>
      <c r="K5" s="15"/>
      <c r="L5" s="15"/>
      <c r="M5" s="15"/>
      <c r="N5" s="15"/>
    </row>
    <row r="6" spans="1:14" s="94" customFormat="1" ht="15" customHeight="1">
      <c r="A6" s="91"/>
      <c r="B6" s="16" t="s">
        <v>68</v>
      </c>
      <c r="C6" s="16"/>
      <c r="D6" s="167" t="s">
        <v>26</v>
      </c>
      <c r="E6" s="167"/>
      <c r="F6" s="167"/>
      <c r="G6" s="167"/>
      <c r="H6" s="167"/>
      <c r="I6" s="92"/>
      <c r="J6" s="93"/>
      <c r="K6" s="93"/>
      <c r="L6" s="93"/>
      <c r="M6" s="93"/>
      <c r="N6" s="93"/>
    </row>
    <row r="7" spans="1:14" s="12" customFormat="1" ht="15" customHeight="1">
      <c r="A7" s="13"/>
      <c r="B7" s="21"/>
      <c r="C7" s="21"/>
      <c r="D7" s="48"/>
      <c r="E7" s="48"/>
      <c r="F7" s="48"/>
      <c r="G7" s="48"/>
      <c r="H7" s="48"/>
      <c r="I7" s="20"/>
      <c r="J7" s="51"/>
      <c r="K7" s="51"/>
      <c r="L7" s="51"/>
      <c r="M7" s="51"/>
      <c r="N7" s="51"/>
    </row>
    <row r="8" spans="1:14" s="12" customFormat="1" ht="15.75">
      <c r="A8" s="13" t="s">
        <v>27</v>
      </c>
      <c r="B8" s="18" t="s">
        <v>28</v>
      </c>
      <c r="C8" s="18"/>
      <c r="D8" s="164" t="s">
        <v>49</v>
      </c>
      <c r="E8" s="164"/>
      <c r="F8" s="164"/>
      <c r="G8" s="164"/>
      <c r="H8" s="164"/>
      <c r="I8" s="52"/>
      <c r="J8" s="52"/>
      <c r="K8" s="52"/>
      <c r="L8" s="52"/>
      <c r="M8" s="52"/>
      <c r="N8" s="52"/>
    </row>
    <row r="9" spans="1:14" s="94" customFormat="1" ht="15" customHeight="1">
      <c r="A9" s="91"/>
      <c r="B9" s="16" t="s">
        <v>68</v>
      </c>
      <c r="C9" s="17"/>
      <c r="D9" s="167" t="s">
        <v>29</v>
      </c>
      <c r="E9" s="167"/>
      <c r="F9" s="167"/>
      <c r="G9" s="167"/>
      <c r="H9" s="167"/>
      <c r="I9" s="92"/>
      <c r="J9" s="93"/>
      <c r="K9" s="93"/>
      <c r="L9" s="93"/>
      <c r="M9" s="93"/>
      <c r="N9" s="93"/>
    </row>
    <row r="10" spans="1:14" s="12" customFormat="1" ht="15" customHeight="1">
      <c r="A10" s="13"/>
      <c r="B10" s="33"/>
      <c r="C10" s="33"/>
      <c r="D10" s="49"/>
      <c r="E10" s="49"/>
      <c r="F10" s="47"/>
      <c r="G10" s="47"/>
      <c r="H10" s="48"/>
      <c r="I10" s="20"/>
      <c r="J10" s="51"/>
      <c r="K10" s="51"/>
      <c r="L10" s="51"/>
      <c r="M10" s="51"/>
      <c r="N10" s="51"/>
    </row>
    <row r="11" spans="1:14" s="12" customFormat="1" ht="36.75" customHeight="1">
      <c r="A11" s="141" t="s">
        <v>30</v>
      </c>
      <c r="B11" s="105" t="s">
        <v>225</v>
      </c>
      <c r="C11" s="106" t="s">
        <v>226</v>
      </c>
      <c r="D11" s="164" t="s">
        <v>227</v>
      </c>
      <c r="E11" s="164"/>
      <c r="F11" s="164"/>
      <c r="G11" s="164"/>
      <c r="H11" s="164"/>
      <c r="I11" s="52"/>
      <c r="J11" s="52"/>
      <c r="K11" s="52"/>
      <c r="L11" s="52"/>
      <c r="M11" s="52"/>
      <c r="N11" s="52"/>
    </row>
    <row r="12" spans="1:14" s="94" customFormat="1" ht="15" customHeight="1">
      <c r="A12" s="91"/>
      <c r="B12" s="16" t="s">
        <v>68</v>
      </c>
      <c r="C12" s="19" t="s">
        <v>47</v>
      </c>
      <c r="D12" s="167" t="s">
        <v>34</v>
      </c>
      <c r="E12" s="167"/>
      <c r="F12" s="167"/>
      <c r="G12" s="167"/>
      <c r="H12" s="167"/>
      <c r="I12" s="92"/>
      <c r="J12" s="93"/>
      <c r="K12" s="93"/>
      <c r="L12" s="93"/>
      <c r="M12" s="93"/>
      <c r="N12" s="93"/>
    </row>
    <row r="13" spans="1:8" s="25" customFormat="1" ht="15.75">
      <c r="A13" s="30"/>
      <c r="D13" s="50"/>
      <c r="E13" s="50"/>
      <c r="F13" s="50"/>
      <c r="G13" s="50"/>
      <c r="H13" s="50"/>
    </row>
    <row r="14" spans="1:2" ht="14.25" customHeight="1">
      <c r="A14" s="14" t="s">
        <v>35</v>
      </c>
      <c r="B14" s="25" t="s">
        <v>50</v>
      </c>
    </row>
    <row r="15" spans="1:11" s="54" customFormat="1" ht="15.75">
      <c r="A15" s="175" t="s">
        <v>0</v>
      </c>
      <c r="B15" s="177" t="s">
        <v>1</v>
      </c>
      <c r="C15" s="179" t="s">
        <v>2</v>
      </c>
      <c r="D15" s="180"/>
      <c r="E15" s="180"/>
      <c r="F15" s="181" t="s">
        <v>3</v>
      </c>
      <c r="G15" s="181"/>
      <c r="H15" s="181"/>
      <c r="I15" s="163"/>
      <c r="J15" s="163"/>
      <c r="K15" s="163"/>
    </row>
    <row r="16" spans="1:11" s="54" customFormat="1" ht="15.75">
      <c r="A16" s="176"/>
      <c r="B16" s="178"/>
      <c r="C16" s="22" t="s">
        <v>11</v>
      </c>
      <c r="D16" s="22" t="s">
        <v>9</v>
      </c>
      <c r="E16" s="23" t="s">
        <v>10</v>
      </c>
      <c r="F16" s="24" t="s">
        <v>11</v>
      </c>
      <c r="G16" s="24" t="s">
        <v>9</v>
      </c>
      <c r="H16" s="24" t="s">
        <v>10</v>
      </c>
      <c r="I16" s="53"/>
      <c r="J16" s="53"/>
      <c r="K16" s="53"/>
    </row>
    <row r="17" spans="1:11" ht="31.5" customHeight="1">
      <c r="A17" s="174" t="s">
        <v>228</v>
      </c>
      <c r="B17" s="174"/>
      <c r="C17" s="174"/>
      <c r="D17" s="174"/>
      <c r="E17" s="174"/>
      <c r="F17" s="174"/>
      <c r="G17" s="174"/>
      <c r="H17" s="174"/>
      <c r="I17" s="8"/>
      <c r="J17" s="8"/>
      <c r="K17" s="8"/>
    </row>
    <row r="18" spans="1:11" ht="15.75">
      <c r="A18" s="37"/>
      <c r="B18" s="73" t="s">
        <v>12</v>
      </c>
      <c r="C18" s="36"/>
      <c r="D18" s="36"/>
      <c r="E18" s="36"/>
      <c r="F18" s="36"/>
      <c r="G18" s="36"/>
      <c r="H18" s="36"/>
      <c r="I18" s="8"/>
      <c r="J18" s="8"/>
      <c r="K18" s="8"/>
    </row>
    <row r="19" spans="1:11" ht="31.5">
      <c r="A19" s="3">
        <v>1</v>
      </c>
      <c r="B19" s="7" t="s">
        <v>229</v>
      </c>
      <c r="C19" s="96">
        <v>525000</v>
      </c>
      <c r="D19" s="96">
        <v>0</v>
      </c>
      <c r="E19" s="115">
        <v>0</v>
      </c>
      <c r="F19" s="96">
        <v>1205050</v>
      </c>
      <c r="G19" s="96">
        <v>873400</v>
      </c>
      <c r="H19" s="102">
        <f>F19/G19</f>
        <v>1.3797229219143576</v>
      </c>
      <c r="I19" s="8"/>
      <c r="J19" s="71" t="s">
        <v>13</v>
      </c>
      <c r="K19" s="71" t="s">
        <v>14</v>
      </c>
    </row>
    <row r="20" spans="1:11" ht="47.25">
      <c r="A20" s="60"/>
      <c r="B20" s="61" t="s">
        <v>59</v>
      </c>
      <c r="C20" s="62"/>
      <c r="D20" s="62"/>
      <c r="E20" s="63">
        <f>ROUND(AVERAGE(E19:E19)*100,1)</f>
        <v>0</v>
      </c>
      <c r="F20" s="63"/>
      <c r="G20" s="63"/>
      <c r="H20" s="63">
        <f>ROUND(AVERAGE(H19:H19)*100,1)</f>
        <v>138</v>
      </c>
      <c r="I20" s="8"/>
      <c r="J20" s="27" t="s">
        <v>43</v>
      </c>
      <c r="K20" s="28">
        <v>0</v>
      </c>
    </row>
    <row r="21" spans="1:11" ht="66">
      <c r="A21" s="60"/>
      <c r="B21" s="64" t="s">
        <v>60</v>
      </c>
      <c r="C21" s="64"/>
      <c r="D21" s="64"/>
      <c r="E21" s="64"/>
      <c r="F21" s="64"/>
      <c r="G21" s="64"/>
      <c r="H21" s="97">
        <v>0</v>
      </c>
      <c r="I21" s="8"/>
      <c r="J21" s="28" t="s">
        <v>44</v>
      </c>
      <c r="K21" s="28">
        <v>15</v>
      </c>
    </row>
    <row r="22" spans="1:11" ht="18.75">
      <c r="A22" s="60"/>
      <c r="B22" s="64" t="s">
        <v>61</v>
      </c>
      <c r="C22" s="64"/>
      <c r="D22" s="64"/>
      <c r="E22" s="64"/>
      <c r="F22" s="64"/>
      <c r="G22" s="64"/>
      <c r="H22" s="65">
        <v>0</v>
      </c>
      <c r="I22" s="8"/>
      <c r="J22" s="27" t="s">
        <v>45</v>
      </c>
      <c r="K22" s="28">
        <v>25</v>
      </c>
    </row>
    <row r="23" spans="1:12" ht="16.5" customHeight="1">
      <c r="A23" s="37"/>
      <c r="B23" s="72" t="s">
        <v>66</v>
      </c>
      <c r="C23" s="36"/>
      <c r="D23" s="36"/>
      <c r="E23" s="38"/>
      <c r="F23" s="36"/>
      <c r="G23" s="36"/>
      <c r="H23" s="38"/>
      <c r="I23" s="8"/>
      <c r="J23" s="134"/>
      <c r="K23" s="134"/>
      <c r="L23" s="134"/>
    </row>
    <row r="24" spans="1:12" ht="38.25">
      <c r="A24" s="3">
        <v>1</v>
      </c>
      <c r="B24" s="7" t="s">
        <v>230</v>
      </c>
      <c r="C24" s="95">
        <v>100</v>
      </c>
      <c r="D24" s="95">
        <v>0</v>
      </c>
      <c r="E24" s="10">
        <f>D24/C24</f>
        <v>0</v>
      </c>
      <c r="F24" s="95">
        <v>100</v>
      </c>
      <c r="G24" s="95">
        <v>75</v>
      </c>
      <c r="H24" s="10">
        <f>G24/F24</f>
        <v>0.75</v>
      </c>
      <c r="I24" s="8"/>
      <c r="J24" s="70" t="s">
        <v>15</v>
      </c>
      <c r="K24" s="114" t="s">
        <v>235</v>
      </c>
      <c r="L24" s="161" t="s">
        <v>231</v>
      </c>
    </row>
    <row r="25" spans="1:12" ht="47.25">
      <c r="A25" s="60"/>
      <c r="B25" s="61" t="s">
        <v>62</v>
      </c>
      <c r="C25" s="62"/>
      <c r="D25" s="62"/>
      <c r="E25" s="63">
        <f>ROUND(AVERAGE(E24:E24)*100,1)</f>
        <v>0</v>
      </c>
      <c r="F25" s="62"/>
      <c r="G25" s="62"/>
      <c r="H25" s="63">
        <f>ROUND(AVERAGE(H24:H24)*100,1)</f>
        <v>75</v>
      </c>
      <c r="I25" s="8"/>
      <c r="J25" s="69" t="s">
        <v>16</v>
      </c>
      <c r="K25" s="69" t="s">
        <v>17</v>
      </c>
      <c r="L25" s="162" t="s">
        <v>232</v>
      </c>
    </row>
    <row r="26" spans="1:12" ht="64.5">
      <c r="A26" s="56"/>
      <c r="B26" s="57" t="s">
        <v>301</v>
      </c>
      <c r="C26" s="58"/>
      <c r="D26" s="58"/>
      <c r="E26" s="59"/>
      <c r="F26" s="58"/>
      <c r="G26" s="58"/>
      <c r="H26" s="59">
        <f>H20+H25+H22</f>
        <v>213</v>
      </c>
      <c r="I26" s="8"/>
      <c r="J26" s="69" t="s">
        <v>18</v>
      </c>
      <c r="K26" s="69" t="s">
        <v>19</v>
      </c>
      <c r="L26" s="162" t="s">
        <v>233</v>
      </c>
    </row>
    <row r="27" spans="1:12" s="80" customFormat="1" ht="15.75">
      <c r="A27" s="74"/>
      <c r="B27" s="75"/>
      <c r="C27" s="76"/>
      <c r="D27" s="76"/>
      <c r="E27" s="77"/>
      <c r="F27" s="76"/>
      <c r="G27" s="76"/>
      <c r="H27" s="77"/>
      <c r="I27" s="78"/>
      <c r="J27" s="69" t="s">
        <v>20</v>
      </c>
      <c r="K27" s="69" t="s">
        <v>21</v>
      </c>
      <c r="L27" s="162" t="s">
        <v>234</v>
      </c>
    </row>
    <row r="28" spans="1:11" s="80" customFormat="1" ht="15.75" customHeight="1">
      <c r="A28" s="85" t="s">
        <v>22</v>
      </c>
      <c r="B28" s="85" t="s">
        <v>72</v>
      </c>
      <c r="C28" s="171" t="s">
        <v>51</v>
      </c>
      <c r="D28" s="172"/>
      <c r="E28" s="173"/>
      <c r="F28" s="76"/>
      <c r="G28" s="77"/>
      <c r="H28" s="77"/>
      <c r="I28" s="78"/>
      <c r="J28" s="79"/>
      <c r="K28" s="79"/>
    </row>
    <row r="29" spans="1:11" s="80" customFormat="1" ht="33" customHeight="1">
      <c r="A29" s="86"/>
      <c r="B29" s="86"/>
      <c r="C29" s="31" t="s">
        <v>52</v>
      </c>
      <c r="D29" s="31" t="s">
        <v>53</v>
      </c>
      <c r="E29" s="31" t="s">
        <v>73</v>
      </c>
      <c r="F29" s="76"/>
      <c r="G29" s="77"/>
      <c r="H29" s="77"/>
      <c r="I29" s="78"/>
      <c r="J29" s="79"/>
      <c r="K29" s="79"/>
    </row>
    <row r="30" spans="1:11" s="80" customFormat="1" ht="15.75">
      <c r="A30" s="81">
        <v>1</v>
      </c>
      <c r="B30" s="81">
        <v>2</v>
      </c>
      <c r="C30" s="81">
        <v>3</v>
      </c>
      <c r="D30" s="81">
        <v>4</v>
      </c>
      <c r="E30" s="81">
        <v>5</v>
      </c>
      <c r="F30" s="76"/>
      <c r="G30" s="77"/>
      <c r="H30" s="77"/>
      <c r="I30" s="78"/>
      <c r="J30" s="79"/>
      <c r="K30" s="79"/>
    </row>
    <row r="31" spans="1:11" s="80" customFormat="1" ht="110.25">
      <c r="A31" s="82">
        <v>1</v>
      </c>
      <c r="B31" s="83" t="str">
        <f>A17</f>
        <v>Забезпечення розвитку підприємств комунальної форми власності - закладів охорони здоров'я міста  в рамках здійснення заходів щодо соціально-економічного розвитку окремих територій</v>
      </c>
      <c r="C31" s="84">
        <f>H26</f>
        <v>213</v>
      </c>
      <c r="D31" s="84" t="s">
        <v>74</v>
      </c>
      <c r="E31" s="84" t="s">
        <v>74</v>
      </c>
      <c r="F31" s="76"/>
      <c r="G31" s="77"/>
      <c r="H31" s="77"/>
      <c r="I31" s="78"/>
      <c r="J31" s="79"/>
      <c r="K31" s="79"/>
    </row>
    <row r="32" spans="1:11" s="80" customFormat="1" ht="31.5">
      <c r="A32" s="87"/>
      <c r="B32" s="88" t="s">
        <v>65</v>
      </c>
      <c r="C32" s="89">
        <f>C31</f>
        <v>213</v>
      </c>
      <c r="D32" s="89" t="s">
        <v>48</v>
      </c>
      <c r="E32" s="89" t="s">
        <v>48</v>
      </c>
      <c r="F32" s="76"/>
      <c r="G32" s="77"/>
      <c r="H32" s="77"/>
      <c r="I32" s="78"/>
      <c r="J32" s="79"/>
      <c r="K32" s="79"/>
    </row>
    <row r="33" spans="1:11" s="80" customFormat="1" ht="15.75">
      <c r="A33" s="74"/>
      <c r="B33" s="75"/>
      <c r="C33" s="76"/>
      <c r="D33" s="76"/>
      <c r="E33" s="77"/>
      <c r="F33" s="76"/>
      <c r="G33" s="76"/>
      <c r="H33" s="77"/>
      <c r="I33" s="78"/>
      <c r="J33" s="79"/>
      <c r="K33" s="79"/>
    </row>
    <row r="34" spans="1:2" ht="14.25" customHeight="1">
      <c r="A34" s="14" t="s">
        <v>64</v>
      </c>
      <c r="B34" s="25" t="s">
        <v>63</v>
      </c>
    </row>
    <row r="35" spans="1:10" ht="31.5">
      <c r="A35" s="66" t="s">
        <v>0</v>
      </c>
      <c r="B35" s="43" t="s">
        <v>55</v>
      </c>
      <c r="C35" s="170" t="s">
        <v>56</v>
      </c>
      <c r="D35" s="170"/>
      <c r="E35" s="170"/>
      <c r="F35" s="170"/>
      <c r="G35" s="170"/>
      <c r="H35" s="170"/>
      <c r="I35" s="41"/>
      <c r="J35" s="41"/>
    </row>
    <row r="36" spans="1:10" ht="12.75">
      <c r="A36" s="66" t="s">
        <v>54</v>
      </c>
      <c r="B36" s="66">
        <v>2</v>
      </c>
      <c r="C36" s="169">
        <v>3</v>
      </c>
      <c r="D36" s="169"/>
      <c r="E36" s="169"/>
      <c r="F36" s="169"/>
      <c r="G36" s="169"/>
      <c r="H36" s="169"/>
      <c r="I36" s="68"/>
      <c r="J36" s="68"/>
    </row>
    <row r="37" spans="1:10" ht="15.75">
      <c r="A37" s="90">
        <v>1</v>
      </c>
      <c r="B37" s="44"/>
      <c r="C37" s="170" t="s">
        <v>48</v>
      </c>
      <c r="D37" s="170"/>
      <c r="E37" s="170"/>
      <c r="F37" s="170"/>
      <c r="G37" s="170"/>
      <c r="H37" s="170"/>
      <c r="I37" s="41"/>
      <c r="J37" s="41"/>
    </row>
    <row r="38" spans="1:10" ht="15.75">
      <c r="A38" s="42"/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15.75">
      <c r="A39" s="42"/>
      <c r="B39" s="41"/>
      <c r="C39" s="41"/>
      <c r="D39" s="41"/>
      <c r="E39" s="41"/>
      <c r="F39" s="41"/>
      <c r="G39" s="41"/>
      <c r="H39" s="41"/>
      <c r="I39" s="41"/>
      <c r="J39" s="41"/>
    </row>
    <row r="40" spans="1:10" ht="15.75">
      <c r="A40" s="42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8.75">
      <c r="A41" s="154" t="s">
        <v>224</v>
      </c>
      <c r="B41" s="155"/>
      <c r="C41" s="155"/>
      <c r="D41" s="155"/>
      <c r="E41" s="155"/>
      <c r="F41" s="155"/>
      <c r="G41" s="156" t="s">
        <v>223</v>
      </c>
      <c r="H41" s="157"/>
      <c r="I41" s="155"/>
      <c r="J41" s="154"/>
    </row>
    <row r="42" spans="1:9" ht="15">
      <c r="A42" s="158"/>
      <c r="B42" s="155"/>
      <c r="C42" s="155"/>
      <c r="D42" s="155"/>
      <c r="E42" s="155"/>
      <c r="F42" s="155"/>
      <c r="G42" s="155"/>
      <c r="H42" s="155"/>
      <c r="I42" s="155"/>
    </row>
    <row r="45" spans="1:10" ht="18.75">
      <c r="A45" s="154" t="s">
        <v>302</v>
      </c>
      <c r="B45" s="155"/>
      <c r="C45" s="155"/>
      <c r="D45" s="155"/>
      <c r="E45" s="155"/>
      <c r="F45" s="155"/>
      <c r="G45" s="157" t="s">
        <v>303</v>
      </c>
      <c r="H45" s="157"/>
      <c r="I45" s="155"/>
      <c r="J45" s="154"/>
    </row>
    <row r="46" spans="5:6" s="25" customFormat="1" ht="14.25" customHeight="1">
      <c r="E46" s="152"/>
      <c r="F46" s="153"/>
    </row>
  </sheetData>
  <sheetProtection/>
  <mergeCells count="18">
    <mergeCell ref="I15:K15"/>
    <mergeCell ref="A17:H17"/>
    <mergeCell ref="C28:E28"/>
    <mergeCell ref="C35:H35"/>
    <mergeCell ref="C36:H36"/>
    <mergeCell ref="C37:H37"/>
    <mergeCell ref="D11:H11"/>
    <mergeCell ref="D12:H12"/>
    <mergeCell ref="A15:A16"/>
    <mergeCell ref="B15:B16"/>
    <mergeCell ref="C15:E15"/>
    <mergeCell ref="F15:H15"/>
    <mergeCell ref="A2:H2"/>
    <mergeCell ref="A3:H3"/>
    <mergeCell ref="D5:H5"/>
    <mergeCell ref="D6:H6"/>
    <mergeCell ref="D8:H8"/>
    <mergeCell ref="D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99"/>
    <pageSetUpPr fitToPage="1"/>
  </sheetPr>
  <dimension ref="A2:L84"/>
  <sheetViews>
    <sheetView zoomScalePageLayoutView="0" workbookViewId="0" topLeftCell="C55">
      <selection activeCell="H64" sqref="H64"/>
    </sheetView>
  </sheetViews>
  <sheetFormatPr defaultColWidth="9.00390625" defaultRowHeight="12.75"/>
  <cols>
    <col min="1" max="1" width="7.75390625" style="26" customWidth="1"/>
    <col min="2" max="2" width="56.00390625" style="26" customWidth="1"/>
    <col min="3" max="3" width="17.625" style="26" customWidth="1"/>
    <col min="4" max="4" width="14.875" style="26" customWidth="1"/>
    <col min="5" max="5" width="21.125" style="26" customWidth="1"/>
    <col min="6" max="6" width="18.875" style="26" customWidth="1"/>
    <col min="7" max="7" width="17.00390625" style="26" customWidth="1"/>
    <col min="8" max="8" width="19.875" style="26" customWidth="1"/>
    <col min="9" max="9" width="12.625" style="26" customWidth="1"/>
    <col min="10" max="10" width="16.875" style="26" customWidth="1"/>
    <col min="11" max="11" width="16.25390625" style="26" customWidth="1"/>
    <col min="12" max="12" width="15.875" style="26" customWidth="1"/>
    <col min="13" max="16384" width="9.125" style="26" customWidth="1"/>
  </cols>
  <sheetData>
    <row r="2" spans="1:10" s="25" customFormat="1" ht="15.75">
      <c r="A2" s="166" t="s">
        <v>57</v>
      </c>
      <c r="B2" s="166"/>
      <c r="C2" s="166"/>
      <c r="D2" s="166"/>
      <c r="E2" s="166"/>
      <c r="F2" s="166"/>
      <c r="G2" s="166"/>
      <c r="H2" s="166"/>
      <c r="I2" s="55"/>
      <c r="J2" s="55"/>
    </row>
    <row r="3" spans="1:10" s="25" customFormat="1" ht="15.75">
      <c r="A3" s="166" t="s">
        <v>58</v>
      </c>
      <c r="B3" s="166"/>
      <c r="C3" s="166"/>
      <c r="D3" s="166"/>
      <c r="E3" s="166"/>
      <c r="F3" s="166"/>
      <c r="G3" s="166"/>
      <c r="H3" s="166"/>
      <c r="I3" s="55"/>
      <c r="J3" s="55"/>
    </row>
    <row r="4" s="25" customFormat="1" ht="15.75">
      <c r="A4" s="1"/>
    </row>
    <row r="5" spans="1:12" s="12" customFormat="1" ht="15.75">
      <c r="A5" s="13" t="s">
        <v>24</v>
      </c>
      <c r="B5" s="18" t="s">
        <v>25</v>
      </c>
      <c r="C5" s="18"/>
      <c r="D5" s="165" t="s">
        <v>49</v>
      </c>
      <c r="E5" s="165"/>
      <c r="F5" s="165"/>
      <c r="G5" s="165"/>
      <c r="H5" s="165"/>
      <c r="I5" s="15"/>
      <c r="J5" s="15"/>
      <c r="K5" s="15"/>
      <c r="L5" s="15"/>
    </row>
    <row r="6" spans="1:12" s="94" customFormat="1" ht="15" customHeight="1">
      <c r="A6" s="91"/>
      <c r="B6" s="16" t="s">
        <v>68</v>
      </c>
      <c r="C6" s="16"/>
      <c r="D6" s="167" t="s">
        <v>26</v>
      </c>
      <c r="E6" s="167"/>
      <c r="F6" s="167"/>
      <c r="G6" s="167"/>
      <c r="H6" s="167"/>
      <c r="I6" s="92"/>
      <c r="J6" s="93"/>
      <c r="K6" s="93"/>
      <c r="L6" s="93"/>
    </row>
    <row r="7" spans="1:12" s="12" customFormat="1" ht="15" customHeight="1">
      <c r="A7" s="13"/>
      <c r="B7" s="21"/>
      <c r="C7" s="21"/>
      <c r="D7" s="48"/>
      <c r="E7" s="48"/>
      <c r="F7" s="48"/>
      <c r="G7" s="48"/>
      <c r="H7" s="48"/>
      <c r="I7" s="20"/>
      <c r="J7" s="51"/>
      <c r="K7" s="51"/>
      <c r="L7" s="51"/>
    </row>
    <row r="8" spans="1:12" s="12" customFormat="1" ht="15.75">
      <c r="A8" s="13" t="s">
        <v>27</v>
      </c>
      <c r="B8" s="18" t="s">
        <v>28</v>
      </c>
      <c r="C8" s="18"/>
      <c r="D8" s="164" t="s">
        <v>49</v>
      </c>
      <c r="E8" s="164"/>
      <c r="F8" s="164"/>
      <c r="G8" s="164"/>
      <c r="H8" s="164"/>
      <c r="I8" s="52"/>
      <c r="J8" s="52"/>
      <c r="K8" s="52"/>
      <c r="L8" s="52"/>
    </row>
    <row r="9" spans="1:12" s="94" customFormat="1" ht="15" customHeight="1">
      <c r="A9" s="91"/>
      <c r="B9" s="16" t="s">
        <v>68</v>
      </c>
      <c r="C9" s="17"/>
      <c r="D9" s="167" t="s">
        <v>29</v>
      </c>
      <c r="E9" s="167"/>
      <c r="F9" s="167"/>
      <c r="G9" s="167"/>
      <c r="H9" s="167"/>
      <c r="I9" s="92"/>
      <c r="J9" s="93"/>
      <c r="K9" s="93"/>
      <c r="L9" s="93"/>
    </row>
    <row r="10" spans="1:12" s="12" customFormat="1" ht="15" customHeight="1">
      <c r="A10" s="13"/>
      <c r="B10" s="33"/>
      <c r="C10" s="33"/>
      <c r="D10" s="49"/>
      <c r="E10" s="49"/>
      <c r="F10" s="47"/>
      <c r="G10" s="47"/>
      <c r="H10" s="48"/>
      <c r="I10" s="20"/>
      <c r="J10" s="51"/>
      <c r="K10" s="51"/>
      <c r="L10" s="51"/>
    </row>
    <row r="11" spans="1:12" s="12" customFormat="1" ht="15.75">
      <c r="A11" s="14" t="s">
        <v>30</v>
      </c>
      <c r="B11" s="18" t="s">
        <v>236</v>
      </c>
      <c r="C11" s="34" t="s">
        <v>226</v>
      </c>
      <c r="D11" s="164" t="s">
        <v>237</v>
      </c>
      <c r="E11" s="164"/>
      <c r="F11" s="164"/>
      <c r="G11" s="164"/>
      <c r="H11" s="164"/>
      <c r="I11" s="52"/>
      <c r="J11" s="52"/>
      <c r="K11" s="52"/>
      <c r="L11" s="52"/>
    </row>
    <row r="12" spans="1:12" s="94" customFormat="1" ht="15" customHeight="1">
      <c r="A12" s="91"/>
      <c r="B12" s="16" t="s">
        <v>68</v>
      </c>
      <c r="C12" s="19" t="s">
        <v>47</v>
      </c>
      <c r="D12" s="167" t="s">
        <v>34</v>
      </c>
      <c r="E12" s="167"/>
      <c r="F12" s="167"/>
      <c r="G12" s="167"/>
      <c r="H12" s="167"/>
      <c r="I12" s="92"/>
      <c r="J12" s="93"/>
      <c r="K12" s="93"/>
      <c r="L12" s="93"/>
    </row>
    <row r="13" spans="1:8" s="25" customFormat="1" ht="15.75">
      <c r="A13" s="30"/>
      <c r="D13" s="50"/>
      <c r="E13" s="50"/>
      <c r="F13" s="50"/>
      <c r="G13" s="50"/>
      <c r="H13" s="50"/>
    </row>
    <row r="14" spans="1:2" ht="14.25" customHeight="1">
      <c r="A14" s="14" t="s">
        <v>35</v>
      </c>
      <c r="B14" s="25" t="s">
        <v>50</v>
      </c>
    </row>
    <row r="15" spans="1:9" s="54" customFormat="1" ht="15.75">
      <c r="A15" s="175" t="s">
        <v>0</v>
      </c>
      <c r="B15" s="177" t="s">
        <v>1</v>
      </c>
      <c r="C15" s="179" t="s">
        <v>2</v>
      </c>
      <c r="D15" s="180"/>
      <c r="E15" s="180"/>
      <c r="F15" s="181" t="s">
        <v>3</v>
      </c>
      <c r="G15" s="181"/>
      <c r="H15" s="181"/>
      <c r="I15" s="53"/>
    </row>
    <row r="16" spans="1:9" s="54" customFormat="1" ht="15.75">
      <c r="A16" s="176"/>
      <c r="B16" s="178"/>
      <c r="C16" s="22" t="s">
        <v>11</v>
      </c>
      <c r="D16" s="22" t="s">
        <v>9</v>
      </c>
      <c r="E16" s="23" t="s">
        <v>10</v>
      </c>
      <c r="F16" s="24" t="s">
        <v>11</v>
      </c>
      <c r="G16" s="24" t="s">
        <v>9</v>
      </c>
      <c r="H16" s="24" t="s">
        <v>10</v>
      </c>
      <c r="I16" s="53"/>
    </row>
    <row r="17" spans="1:9" ht="15.75">
      <c r="A17" s="174" t="s">
        <v>238</v>
      </c>
      <c r="B17" s="174"/>
      <c r="C17" s="174"/>
      <c r="D17" s="174"/>
      <c r="E17" s="174"/>
      <c r="F17" s="174"/>
      <c r="G17" s="174"/>
      <c r="H17" s="174"/>
      <c r="I17" s="8"/>
    </row>
    <row r="18" spans="1:9" ht="15.75">
      <c r="A18" s="37"/>
      <c r="B18" s="73" t="s">
        <v>12</v>
      </c>
      <c r="C18" s="36"/>
      <c r="D18" s="36"/>
      <c r="E18" s="36"/>
      <c r="F18" s="36"/>
      <c r="G18" s="36"/>
      <c r="H18" s="36"/>
      <c r="I18" s="8"/>
    </row>
    <row r="19" spans="1:9" ht="30">
      <c r="A19" s="3" t="s">
        <v>252</v>
      </c>
      <c r="B19" s="39" t="s">
        <v>239</v>
      </c>
      <c r="C19" s="96"/>
      <c r="D19" s="96"/>
      <c r="E19" s="102"/>
      <c r="F19" s="96">
        <v>116306.66</v>
      </c>
      <c r="G19" s="96">
        <v>114711.69</v>
      </c>
      <c r="H19" s="102">
        <f>F19/G19</f>
        <v>1.0139041626882144</v>
      </c>
      <c r="I19" s="8"/>
    </row>
    <row r="20" spans="1:9" ht="16.5" customHeight="1">
      <c r="A20" s="3"/>
      <c r="B20" s="40" t="s">
        <v>240</v>
      </c>
      <c r="C20" s="100"/>
      <c r="D20" s="100"/>
      <c r="E20" s="103"/>
      <c r="F20" s="101">
        <v>1563498.43</v>
      </c>
      <c r="G20" s="101">
        <v>1582929.41</v>
      </c>
      <c r="H20" s="103">
        <f>F20/G20</f>
        <v>0.9877246705524285</v>
      </c>
      <c r="I20" s="8"/>
    </row>
    <row r="21" spans="1:9" ht="15.75">
      <c r="A21" s="3"/>
      <c r="B21" s="40" t="s">
        <v>241</v>
      </c>
      <c r="C21" s="100"/>
      <c r="D21" s="100"/>
      <c r="E21" s="103"/>
      <c r="F21" s="101">
        <v>10693.33</v>
      </c>
      <c r="G21" s="101">
        <v>10693.33</v>
      </c>
      <c r="H21" s="103">
        <f aca="true" t="shared" si="0" ref="H21:H29">F21/G21</f>
        <v>1</v>
      </c>
      <c r="I21" s="8"/>
    </row>
    <row r="22" spans="1:9" ht="15.75">
      <c r="A22" s="3"/>
      <c r="B22" s="40" t="s">
        <v>242</v>
      </c>
      <c r="C22" s="100"/>
      <c r="D22" s="100"/>
      <c r="E22" s="103"/>
      <c r="F22" s="101">
        <v>27362.65</v>
      </c>
      <c r="G22" s="101">
        <v>18265.25</v>
      </c>
      <c r="H22" s="103">
        <f t="shared" si="0"/>
        <v>1.4980714745212904</v>
      </c>
      <c r="I22" s="8"/>
    </row>
    <row r="23" spans="1:9" ht="15.75">
      <c r="A23" s="3" t="s">
        <v>27</v>
      </c>
      <c r="B23" s="39" t="s">
        <v>243</v>
      </c>
      <c r="C23" s="96">
        <v>2086.16</v>
      </c>
      <c r="D23" s="96">
        <v>2086.14</v>
      </c>
      <c r="E23" s="102">
        <f>C23/D23</f>
        <v>1.00000958708428</v>
      </c>
      <c r="F23" s="96">
        <v>5206.05</v>
      </c>
      <c r="G23" s="96">
        <v>2893.98</v>
      </c>
      <c r="H23" s="102">
        <f t="shared" si="0"/>
        <v>1.7989239732133602</v>
      </c>
      <c r="I23" s="8"/>
    </row>
    <row r="24" spans="1:9" ht="15.75">
      <c r="A24" s="3" t="s">
        <v>30</v>
      </c>
      <c r="B24" s="39" t="s">
        <v>244</v>
      </c>
      <c r="C24" s="96"/>
      <c r="D24" s="96"/>
      <c r="E24" s="102"/>
      <c r="F24" s="96">
        <v>594.83</v>
      </c>
      <c r="G24" s="96">
        <v>552.05</v>
      </c>
      <c r="H24" s="102">
        <f t="shared" si="0"/>
        <v>1.0774929807082694</v>
      </c>
      <c r="I24" s="8"/>
    </row>
    <row r="25" spans="1:9" ht="15.75">
      <c r="A25" s="3" t="s">
        <v>35</v>
      </c>
      <c r="B25" s="39" t="s">
        <v>245</v>
      </c>
      <c r="C25" s="96"/>
      <c r="D25" s="96"/>
      <c r="E25" s="102"/>
      <c r="F25" s="96">
        <v>1752.57</v>
      </c>
      <c r="G25" s="96">
        <v>1752.57</v>
      </c>
      <c r="H25" s="102">
        <f>F25/G25</f>
        <v>1</v>
      </c>
      <c r="I25" s="8"/>
    </row>
    <row r="26" spans="1:9" ht="15.75">
      <c r="A26" s="3" t="s">
        <v>280</v>
      </c>
      <c r="B26" s="39" t="s">
        <v>246</v>
      </c>
      <c r="C26" s="96">
        <v>19252.86</v>
      </c>
      <c r="D26" s="96">
        <v>19252.86</v>
      </c>
      <c r="E26" s="102">
        <f>C26/D26</f>
        <v>1</v>
      </c>
      <c r="F26" s="96">
        <v>26996.92</v>
      </c>
      <c r="G26" s="96">
        <v>24878.390000000003</v>
      </c>
      <c r="H26" s="102">
        <f>F26/G26</f>
        <v>1.085155430074052</v>
      </c>
      <c r="I26" s="8"/>
    </row>
    <row r="27" spans="1:9" ht="15.75">
      <c r="A27" s="3" t="s">
        <v>281</v>
      </c>
      <c r="B27" s="39" t="s">
        <v>247</v>
      </c>
      <c r="C27" s="96">
        <v>1289.05</v>
      </c>
      <c r="D27" s="96">
        <v>755.57</v>
      </c>
      <c r="E27" s="102">
        <f>C27/D27</f>
        <v>1.706062972325529</v>
      </c>
      <c r="F27" s="96">
        <v>4159.55</v>
      </c>
      <c r="G27" s="96">
        <v>3675.75</v>
      </c>
      <c r="H27" s="102">
        <f>F27/G27</f>
        <v>1.1316193974018909</v>
      </c>
      <c r="I27" s="8"/>
    </row>
    <row r="28" spans="1:9" ht="15.75">
      <c r="A28" s="3" t="s">
        <v>282</v>
      </c>
      <c r="B28" s="39" t="s">
        <v>248</v>
      </c>
      <c r="C28" s="96"/>
      <c r="D28" s="96"/>
      <c r="E28" s="102"/>
      <c r="F28" s="96">
        <v>139.77</v>
      </c>
      <c r="G28" s="96">
        <v>403.87</v>
      </c>
      <c r="H28" s="102">
        <f t="shared" si="0"/>
        <v>0.3460767078515364</v>
      </c>
      <c r="I28" s="8"/>
    </row>
    <row r="29" spans="1:11" ht="30">
      <c r="A29" s="3" t="s">
        <v>283</v>
      </c>
      <c r="B29" s="39" t="s">
        <v>249</v>
      </c>
      <c r="C29" s="96"/>
      <c r="D29" s="96"/>
      <c r="E29" s="102"/>
      <c r="F29" s="96">
        <v>649.5</v>
      </c>
      <c r="G29" s="96">
        <v>635.94</v>
      </c>
      <c r="H29" s="102">
        <f t="shared" si="0"/>
        <v>1.0213227662987074</v>
      </c>
      <c r="I29" s="8"/>
      <c r="J29" s="71" t="s">
        <v>13</v>
      </c>
      <c r="K29" s="71" t="s">
        <v>14</v>
      </c>
    </row>
    <row r="30" spans="1:11" ht="30">
      <c r="A30" s="3" t="s">
        <v>284</v>
      </c>
      <c r="B30" s="39" t="s">
        <v>250</v>
      </c>
      <c r="C30" s="96">
        <v>274675</v>
      </c>
      <c r="D30" s="96">
        <v>171046.8</v>
      </c>
      <c r="E30" s="102">
        <f>C30/D30</f>
        <v>1.6058470547242043</v>
      </c>
      <c r="F30" s="96">
        <v>869717</v>
      </c>
      <c r="G30" s="96"/>
      <c r="H30" s="115"/>
      <c r="I30" s="8"/>
      <c r="J30" s="27" t="s">
        <v>43</v>
      </c>
      <c r="K30" s="28">
        <v>0</v>
      </c>
    </row>
    <row r="31" spans="1:11" ht="30">
      <c r="A31" s="3" t="s">
        <v>285</v>
      </c>
      <c r="B31" s="39" t="s">
        <v>251</v>
      </c>
      <c r="C31" s="96"/>
      <c r="D31" s="96"/>
      <c r="E31" s="102"/>
      <c r="F31" s="96">
        <v>77711.78</v>
      </c>
      <c r="G31" s="96"/>
      <c r="H31" s="115"/>
      <c r="I31" s="8"/>
      <c r="J31" s="28" t="s">
        <v>44</v>
      </c>
      <c r="K31" s="28">
        <v>15</v>
      </c>
    </row>
    <row r="32" spans="1:11" ht="31.5">
      <c r="A32" s="60"/>
      <c r="B32" s="61" t="s">
        <v>59</v>
      </c>
      <c r="C32" s="62"/>
      <c r="D32" s="62"/>
      <c r="E32" s="63">
        <f>ROUND(AVERAGE(E19:E31)*100,1)</f>
        <v>132.8</v>
      </c>
      <c r="F32" s="63"/>
      <c r="G32" s="63"/>
      <c r="H32" s="63">
        <f>ROUND(AVERAGE(H19:H31)*100,1)</f>
        <v>108.7</v>
      </c>
      <c r="I32" s="8"/>
      <c r="J32" s="27" t="s">
        <v>45</v>
      </c>
      <c r="K32" s="28">
        <v>25</v>
      </c>
    </row>
    <row r="33" spans="1:11" ht="38.25">
      <c r="A33" s="60"/>
      <c r="B33" s="64" t="s">
        <v>60</v>
      </c>
      <c r="C33" s="64"/>
      <c r="D33" s="64"/>
      <c r="E33" s="64"/>
      <c r="F33" s="64"/>
      <c r="G33" s="64"/>
      <c r="H33" s="97">
        <f>ROUND(H32/E32,2)</f>
        <v>0.82</v>
      </c>
      <c r="I33" s="8"/>
      <c r="J33" s="70" t="s">
        <v>15</v>
      </c>
      <c r="K33" s="114" t="s">
        <v>235</v>
      </c>
    </row>
    <row r="34" spans="1:11" ht="18.75">
      <c r="A34" s="60"/>
      <c r="B34" s="64" t="s">
        <v>61</v>
      </c>
      <c r="C34" s="64"/>
      <c r="D34" s="64"/>
      <c r="E34" s="64"/>
      <c r="F34" s="64"/>
      <c r="G34" s="64"/>
      <c r="H34" s="65">
        <v>0</v>
      </c>
      <c r="I34" s="8"/>
      <c r="J34" s="69" t="s">
        <v>16</v>
      </c>
      <c r="K34" s="69" t="s">
        <v>17</v>
      </c>
    </row>
    <row r="35" spans="1:11" ht="15.75">
      <c r="A35" s="37"/>
      <c r="B35" s="72" t="s">
        <v>66</v>
      </c>
      <c r="C35" s="36"/>
      <c r="D35" s="36"/>
      <c r="E35" s="38"/>
      <c r="F35" s="36"/>
      <c r="G35" s="36"/>
      <c r="H35" s="38"/>
      <c r="I35" s="8"/>
      <c r="J35" s="69" t="s">
        <v>18</v>
      </c>
      <c r="K35" s="69" t="s">
        <v>19</v>
      </c>
    </row>
    <row r="36" spans="1:11" ht="31.5">
      <c r="A36" s="3" t="s">
        <v>252</v>
      </c>
      <c r="B36" s="7" t="s">
        <v>253</v>
      </c>
      <c r="C36" s="95"/>
      <c r="D36" s="95"/>
      <c r="E36" s="10"/>
      <c r="F36" s="95">
        <v>60</v>
      </c>
      <c r="G36" s="95">
        <v>60</v>
      </c>
      <c r="H36" s="10">
        <f aca="true" t="shared" si="1" ref="H36:H49">G36/F36</f>
        <v>1</v>
      </c>
      <c r="I36" s="8"/>
      <c r="J36" s="69" t="s">
        <v>20</v>
      </c>
      <c r="K36" s="69" t="s">
        <v>21</v>
      </c>
    </row>
    <row r="37" spans="1:11" ht="31.5">
      <c r="A37" s="3" t="s">
        <v>27</v>
      </c>
      <c r="B37" s="7" t="s">
        <v>254</v>
      </c>
      <c r="C37" s="95"/>
      <c r="D37" s="95"/>
      <c r="E37" s="10"/>
      <c r="F37" s="95">
        <v>30.8</v>
      </c>
      <c r="G37" s="95">
        <v>28</v>
      </c>
      <c r="H37" s="10">
        <f t="shared" si="1"/>
        <v>0.9090909090909091</v>
      </c>
      <c r="I37" s="8"/>
      <c r="J37" s="79"/>
      <c r="K37" s="79"/>
    </row>
    <row r="38" spans="1:10" s="148" customFormat="1" ht="15.75">
      <c r="A38" s="142"/>
      <c r="B38" s="143" t="s">
        <v>255</v>
      </c>
      <c r="C38" s="144"/>
      <c r="D38" s="144"/>
      <c r="E38" s="145"/>
      <c r="F38" s="144">
        <v>42</v>
      </c>
      <c r="G38" s="144">
        <v>38.1</v>
      </c>
      <c r="H38" s="145">
        <f t="shared" si="1"/>
        <v>0.9071428571428571</v>
      </c>
      <c r="I38" s="146"/>
      <c r="J38" s="147"/>
    </row>
    <row r="39" spans="1:10" s="148" customFormat="1" ht="31.5">
      <c r="A39" s="142"/>
      <c r="B39" s="143" t="s">
        <v>256</v>
      </c>
      <c r="C39" s="144"/>
      <c r="D39" s="144"/>
      <c r="E39" s="145"/>
      <c r="F39" s="144">
        <v>1.3</v>
      </c>
      <c r="G39" s="144">
        <v>1.3</v>
      </c>
      <c r="H39" s="145">
        <f t="shared" si="1"/>
        <v>1</v>
      </c>
      <c r="I39" s="146"/>
      <c r="J39" s="147"/>
    </row>
    <row r="40" spans="1:10" ht="31.5">
      <c r="A40" s="3" t="s">
        <v>30</v>
      </c>
      <c r="B40" s="7" t="s">
        <v>257</v>
      </c>
      <c r="C40" s="95">
        <v>100</v>
      </c>
      <c r="D40" s="95">
        <v>100</v>
      </c>
      <c r="E40" s="10">
        <f>D40/C40</f>
        <v>1</v>
      </c>
      <c r="F40" s="95">
        <v>73.3</v>
      </c>
      <c r="G40" s="95">
        <v>53.3</v>
      </c>
      <c r="H40" s="10">
        <f t="shared" si="1"/>
        <v>0.7271487039563438</v>
      </c>
      <c r="I40" s="8"/>
      <c r="J40" s="79"/>
    </row>
    <row r="41" spans="1:10" ht="31.5">
      <c r="A41" s="3" t="s">
        <v>35</v>
      </c>
      <c r="B41" s="7" t="s">
        <v>258</v>
      </c>
      <c r="C41" s="95">
        <v>100</v>
      </c>
      <c r="D41" s="95">
        <v>100</v>
      </c>
      <c r="E41" s="10">
        <f>D41/C41</f>
        <v>1</v>
      </c>
      <c r="F41" s="95">
        <v>2.2</v>
      </c>
      <c r="G41" s="95">
        <v>1.9</v>
      </c>
      <c r="H41" s="10">
        <f t="shared" si="1"/>
        <v>0.8636363636363635</v>
      </c>
      <c r="I41" s="8"/>
      <c r="J41" s="79"/>
    </row>
    <row r="42" spans="1:10" ht="31.5">
      <c r="A42" s="3" t="s">
        <v>280</v>
      </c>
      <c r="B42" s="7" t="s">
        <v>259</v>
      </c>
      <c r="C42" s="95">
        <v>100</v>
      </c>
      <c r="D42" s="95">
        <v>100</v>
      </c>
      <c r="E42" s="10">
        <f>D42/C42</f>
        <v>1</v>
      </c>
      <c r="F42" s="95">
        <v>8.7</v>
      </c>
      <c r="G42" s="95">
        <v>6.4</v>
      </c>
      <c r="H42" s="10">
        <f t="shared" si="1"/>
        <v>0.7356321839080461</v>
      </c>
      <c r="I42" s="8"/>
      <c r="J42" s="79"/>
    </row>
    <row r="43" spans="1:10" ht="31.5">
      <c r="A43" s="3" t="s">
        <v>281</v>
      </c>
      <c r="B43" s="7" t="s">
        <v>260</v>
      </c>
      <c r="C43" s="95"/>
      <c r="D43" s="95"/>
      <c r="E43" s="10"/>
      <c r="F43" s="95">
        <v>2.7</v>
      </c>
      <c r="G43" s="95">
        <v>2.7</v>
      </c>
      <c r="H43" s="10">
        <f t="shared" si="1"/>
        <v>1</v>
      </c>
      <c r="I43" s="8"/>
      <c r="J43" s="79"/>
    </row>
    <row r="44" spans="1:10" ht="31.5">
      <c r="A44" s="3" t="s">
        <v>282</v>
      </c>
      <c r="B44" s="7" t="s">
        <v>261</v>
      </c>
      <c r="C44" s="95">
        <v>100</v>
      </c>
      <c r="D44" s="95">
        <v>100</v>
      </c>
      <c r="E44" s="10">
        <f>D44/C44</f>
        <v>1</v>
      </c>
      <c r="F44" s="95">
        <v>66.7</v>
      </c>
      <c r="G44" s="95">
        <v>55.6</v>
      </c>
      <c r="H44" s="10">
        <f t="shared" si="1"/>
        <v>0.8335832083958021</v>
      </c>
      <c r="I44" s="8"/>
      <c r="J44" s="79"/>
    </row>
    <row r="45" spans="1:10" ht="31.5">
      <c r="A45" s="3" t="s">
        <v>283</v>
      </c>
      <c r="B45" s="7" t="s">
        <v>262</v>
      </c>
      <c r="C45" s="95">
        <v>6.3</v>
      </c>
      <c r="D45" s="95">
        <v>6.3</v>
      </c>
      <c r="E45" s="10">
        <f>D45/C45</f>
        <v>1</v>
      </c>
      <c r="F45" s="95">
        <v>2.5</v>
      </c>
      <c r="G45" s="95">
        <v>1.5</v>
      </c>
      <c r="H45" s="10">
        <f t="shared" si="1"/>
        <v>0.6</v>
      </c>
      <c r="I45" s="8"/>
      <c r="J45" s="79"/>
    </row>
    <row r="46" spans="1:10" ht="31.5">
      <c r="A46" s="3" t="s">
        <v>284</v>
      </c>
      <c r="B46" s="7" t="s">
        <v>263</v>
      </c>
      <c r="C46" s="95"/>
      <c r="D46" s="95"/>
      <c r="E46" s="10"/>
      <c r="F46" s="95">
        <v>23.8</v>
      </c>
      <c r="G46" s="95">
        <v>2.1</v>
      </c>
      <c r="H46" s="10">
        <f t="shared" si="1"/>
        <v>0.08823529411764706</v>
      </c>
      <c r="I46" s="8"/>
      <c r="J46" s="79"/>
    </row>
    <row r="47" spans="1:10" ht="31.5">
      <c r="A47" s="149" t="s">
        <v>285</v>
      </c>
      <c r="B47" s="7" t="s">
        <v>264</v>
      </c>
      <c r="C47" s="95"/>
      <c r="D47" s="95"/>
      <c r="E47" s="10"/>
      <c r="F47" s="95">
        <v>19</v>
      </c>
      <c r="G47" s="95">
        <v>19</v>
      </c>
      <c r="H47" s="10">
        <f t="shared" si="1"/>
        <v>1</v>
      </c>
      <c r="I47" s="8"/>
      <c r="J47" s="79"/>
    </row>
    <row r="48" spans="1:10" ht="47.25">
      <c r="A48" s="3" t="s">
        <v>286</v>
      </c>
      <c r="B48" s="7" t="s">
        <v>265</v>
      </c>
      <c r="C48" s="95">
        <v>100</v>
      </c>
      <c r="D48" s="95">
        <v>100</v>
      </c>
      <c r="E48" s="10">
        <f>D48/C48</f>
        <v>1</v>
      </c>
      <c r="F48" s="95">
        <v>8.3</v>
      </c>
      <c r="G48" s="95">
        <v>0</v>
      </c>
      <c r="H48" s="10">
        <f t="shared" si="1"/>
        <v>0</v>
      </c>
      <c r="I48" s="8"/>
      <c r="J48" s="79"/>
    </row>
    <row r="49" spans="1:10" ht="15.75">
      <c r="A49" s="3" t="s">
        <v>287</v>
      </c>
      <c r="B49" s="7" t="s">
        <v>266</v>
      </c>
      <c r="C49" s="95"/>
      <c r="D49" s="95"/>
      <c r="E49" s="10"/>
      <c r="F49" s="95">
        <v>50</v>
      </c>
      <c r="G49" s="95">
        <v>0</v>
      </c>
      <c r="H49" s="10">
        <f t="shared" si="1"/>
        <v>0</v>
      </c>
      <c r="I49" s="8"/>
      <c r="J49" s="79"/>
    </row>
    <row r="50" spans="1:10" ht="31.5">
      <c r="A50" s="3" t="s">
        <v>288</v>
      </c>
      <c r="B50" s="7" t="s">
        <v>267</v>
      </c>
      <c r="C50" s="95"/>
      <c r="D50" s="95"/>
      <c r="E50" s="10"/>
      <c r="F50" s="95">
        <v>90.8</v>
      </c>
      <c r="G50" s="95">
        <v>84.8</v>
      </c>
      <c r="H50" s="102">
        <f aca="true" t="shared" si="2" ref="H50:H60">F50/G50</f>
        <v>1.070754716981132</v>
      </c>
      <c r="I50" s="8"/>
      <c r="J50" s="79"/>
    </row>
    <row r="51" spans="1:10" ht="31.5">
      <c r="A51" s="3" t="s">
        <v>289</v>
      </c>
      <c r="B51" s="7" t="s">
        <v>268</v>
      </c>
      <c r="C51" s="95"/>
      <c r="D51" s="95"/>
      <c r="E51" s="10"/>
      <c r="F51" s="95">
        <v>40.7</v>
      </c>
      <c r="G51" s="95">
        <v>40.2</v>
      </c>
      <c r="H51" s="102">
        <f t="shared" si="2"/>
        <v>1.0124378109452736</v>
      </c>
      <c r="I51" s="8"/>
      <c r="J51" s="79"/>
    </row>
    <row r="52" spans="1:10" ht="47.25">
      <c r="A52" s="3" t="s">
        <v>290</v>
      </c>
      <c r="B52" s="7" t="s">
        <v>269</v>
      </c>
      <c r="C52" s="95"/>
      <c r="D52" s="95"/>
      <c r="E52" s="10"/>
      <c r="F52" s="95">
        <v>153.8</v>
      </c>
      <c r="G52" s="95">
        <v>99</v>
      </c>
      <c r="H52" s="102">
        <f t="shared" si="2"/>
        <v>1.5535353535353535</v>
      </c>
      <c r="I52" s="8"/>
      <c r="J52" s="79"/>
    </row>
    <row r="53" spans="1:10" ht="31.5">
      <c r="A53" s="3" t="s">
        <v>291</v>
      </c>
      <c r="B53" s="7" t="s">
        <v>270</v>
      </c>
      <c r="C53" s="95"/>
      <c r="D53" s="95"/>
      <c r="E53" s="10"/>
      <c r="F53" s="95">
        <v>2.9</v>
      </c>
      <c r="G53" s="95">
        <v>2.9</v>
      </c>
      <c r="H53" s="102">
        <f t="shared" si="2"/>
        <v>1</v>
      </c>
      <c r="I53" s="8"/>
      <c r="J53" s="79"/>
    </row>
    <row r="54" spans="1:10" ht="31.5">
      <c r="A54" s="3" t="s">
        <v>292</v>
      </c>
      <c r="B54" s="7" t="s">
        <v>271</v>
      </c>
      <c r="C54" s="95"/>
      <c r="D54" s="95"/>
      <c r="E54" s="10"/>
      <c r="F54" s="95">
        <v>299.9</v>
      </c>
      <c r="G54" s="95">
        <v>222</v>
      </c>
      <c r="H54" s="102">
        <f t="shared" si="2"/>
        <v>1.3509009009009008</v>
      </c>
      <c r="I54" s="8"/>
      <c r="J54" s="79"/>
    </row>
    <row r="55" spans="1:10" ht="47.25">
      <c r="A55" s="3" t="s">
        <v>293</v>
      </c>
      <c r="B55" s="7" t="s">
        <v>272</v>
      </c>
      <c r="C55" s="95"/>
      <c r="D55" s="95"/>
      <c r="E55" s="10"/>
      <c r="F55" s="95">
        <v>4.6</v>
      </c>
      <c r="G55" s="95">
        <v>4.5</v>
      </c>
      <c r="H55" s="102">
        <f>F55/G55</f>
        <v>1.0222222222222221</v>
      </c>
      <c r="I55" s="8"/>
      <c r="J55" s="79"/>
    </row>
    <row r="56" spans="1:10" ht="47.25">
      <c r="A56" s="3" t="s">
        <v>294</v>
      </c>
      <c r="B56" s="7" t="s">
        <v>273</v>
      </c>
      <c r="C56" s="95"/>
      <c r="D56" s="95"/>
      <c r="E56" s="10"/>
      <c r="F56" s="95">
        <v>8.1</v>
      </c>
      <c r="G56" s="95">
        <v>8.1</v>
      </c>
      <c r="H56" s="102">
        <f t="shared" si="2"/>
        <v>1</v>
      </c>
      <c r="I56" s="8"/>
      <c r="J56" s="79"/>
    </row>
    <row r="57" spans="1:10" ht="31.5">
      <c r="A57" s="3" t="s">
        <v>295</v>
      </c>
      <c r="B57" s="7" t="s">
        <v>274</v>
      </c>
      <c r="C57" s="95"/>
      <c r="D57" s="95"/>
      <c r="E57" s="10"/>
      <c r="F57" s="95">
        <v>38.3</v>
      </c>
      <c r="G57" s="95">
        <v>38.3</v>
      </c>
      <c r="H57" s="102">
        <f t="shared" si="2"/>
        <v>1</v>
      </c>
      <c r="I57" s="8"/>
      <c r="J57" s="79"/>
    </row>
    <row r="58" spans="1:10" ht="31.5">
      <c r="A58" s="3" t="s">
        <v>296</v>
      </c>
      <c r="B58" s="7" t="s">
        <v>275</v>
      </c>
      <c r="C58" s="95"/>
      <c r="D58" s="95"/>
      <c r="E58" s="10"/>
      <c r="F58" s="95">
        <v>5</v>
      </c>
      <c r="G58" s="95">
        <v>5</v>
      </c>
      <c r="H58" s="102">
        <f t="shared" si="2"/>
        <v>1</v>
      </c>
      <c r="I58" s="8"/>
      <c r="J58" s="79"/>
    </row>
    <row r="59" spans="1:10" ht="31.5">
      <c r="A59" s="3" t="s">
        <v>297</v>
      </c>
      <c r="B59" s="7" t="s">
        <v>276</v>
      </c>
      <c r="C59" s="95"/>
      <c r="D59" s="95"/>
      <c r="E59" s="10"/>
      <c r="F59" s="95">
        <v>113.4</v>
      </c>
      <c r="G59" s="95">
        <v>0</v>
      </c>
      <c r="H59" s="115"/>
      <c r="I59" s="8"/>
      <c r="J59" s="79"/>
    </row>
    <row r="60" spans="1:10" ht="47.25">
      <c r="A60" s="3" t="s">
        <v>298</v>
      </c>
      <c r="B60" s="7" t="s">
        <v>277</v>
      </c>
      <c r="C60" s="95"/>
      <c r="D60" s="95"/>
      <c r="E60" s="10"/>
      <c r="F60" s="95">
        <v>11.5</v>
      </c>
      <c r="G60" s="95">
        <v>11.5</v>
      </c>
      <c r="H60" s="102">
        <f t="shared" si="2"/>
        <v>1</v>
      </c>
      <c r="I60" s="8"/>
      <c r="J60" s="79"/>
    </row>
    <row r="61" spans="1:10" ht="47.25">
      <c r="A61" s="3" t="s">
        <v>299</v>
      </c>
      <c r="B61" s="7" t="s">
        <v>278</v>
      </c>
      <c r="C61" s="95"/>
      <c r="D61" s="95"/>
      <c r="E61" s="10"/>
      <c r="F61" s="95">
        <v>3.3</v>
      </c>
      <c r="G61" s="95">
        <v>0</v>
      </c>
      <c r="H61" s="115"/>
      <c r="I61" s="8"/>
      <c r="J61" s="79"/>
    </row>
    <row r="62" spans="1:10" ht="47.25">
      <c r="A62" s="3" t="s">
        <v>300</v>
      </c>
      <c r="B62" s="7" t="s">
        <v>279</v>
      </c>
      <c r="C62" s="95">
        <v>7.4</v>
      </c>
      <c r="D62" s="95">
        <v>7.4</v>
      </c>
      <c r="E62" s="102">
        <f>C62/D62</f>
        <v>1</v>
      </c>
      <c r="F62" s="95">
        <v>2.1</v>
      </c>
      <c r="G62" s="95">
        <v>0</v>
      </c>
      <c r="H62" s="115"/>
      <c r="I62" s="8"/>
      <c r="J62" s="79"/>
    </row>
    <row r="63" spans="1:10" ht="31.5">
      <c r="A63" s="60"/>
      <c r="B63" s="61" t="s">
        <v>62</v>
      </c>
      <c r="C63" s="62"/>
      <c r="D63" s="62"/>
      <c r="E63" s="63">
        <f>ROUND(AVERAGE(E36:E62)*100,1)</f>
        <v>100</v>
      </c>
      <c r="F63" s="62"/>
      <c r="G63" s="62"/>
      <c r="H63" s="63">
        <f>ROUND(AVERAGE(H36:H62)*100,1)</f>
        <v>86.1</v>
      </c>
      <c r="I63" s="8"/>
      <c r="J63" s="79"/>
    </row>
    <row r="64" spans="1:10" ht="33">
      <c r="A64" s="56"/>
      <c r="B64" s="57" t="s">
        <v>301</v>
      </c>
      <c r="C64" s="58"/>
      <c r="D64" s="58"/>
      <c r="E64" s="59"/>
      <c r="F64" s="58"/>
      <c r="G64" s="58"/>
      <c r="H64" s="59">
        <f>H32+H63+H34</f>
        <v>194.8</v>
      </c>
      <c r="I64" s="8"/>
      <c r="J64" s="79"/>
    </row>
    <row r="65" spans="1:10" s="80" customFormat="1" ht="15.75">
      <c r="A65" s="74"/>
      <c r="B65" s="75"/>
      <c r="C65" s="76"/>
      <c r="D65" s="76"/>
      <c r="E65" s="77"/>
      <c r="F65" s="76"/>
      <c r="G65" s="76"/>
      <c r="H65" s="77"/>
      <c r="I65" s="78"/>
      <c r="J65" s="79"/>
    </row>
    <row r="66" spans="1:9" s="80" customFormat="1" ht="15.75" customHeight="1">
      <c r="A66" s="85" t="s">
        <v>22</v>
      </c>
      <c r="B66" s="85" t="s">
        <v>72</v>
      </c>
      <c r="C66" s="171" t="s">
        <v>51</v>
      </c>
      <c r="D66" s="172"/>
      <c r="E66" s="173"/>
      <c r="F66" s="76"/>
      <c r="G66" s="77"/>
      <c r="H66" s="77"/>
      <c r="I66" s="78"/>
    </row>
    <row r="67" spans="1:9" s="80" customFormat="1" ht="33" customHeight="1">
      <c r="A67" s="86"/>
      <c r="B67" s="86"/>
      <c r="C67" s="31" t="s">
        <v>52</v>
      </c>
      <c r="D67" s="31" t="s">
        <v>53</v>
      </c>
      <c r="E67" s="31" t="s">
        <v>73</v>
      </c>
      <c r="F67" s="76"/>
      <c r="G67" s="77"/>
      <c r="H67" s="77"/>
      <c r="I67" s="78"/>
    </row>
    <row r="68" spans="1:9" s="80" customFormat="1" ht="15.75">
      <c r="A68" s="81">
        <v>1</v>
      </c>
      <c r="B68" s="81">
        <v>2</v>
      </c>
      <c r="C68" s="81">
        <v>3</v>
      </c>
      <c r="D68" s="81">
        <v>4</v>
      </c>
      <c r="E68" s="81">
        <v>5</v>
      </c>
      <c r="F68" s="76"/>
      <c r="G68" s="77"/>
      <c r="H68" s="77"/>
      <c r="I68" s="78"/>
    </row>
    <row r="69" spans="1:9" s="80" customFormat="1" ht="31.5">
      <c r="A69" s="82">
        <v>1</v>
      </c>
      <c r="B69" s="83" t="str">
        <f>A17</f>
        <v>Забезпечення розвитку підприємств комунальної форми власності - закладів охорони здоров'я міста</v>
      </c>
      <c r="C69" s="112"/>
      <c r="D69" s="112">
        <f>H64</f>
        <v>194.8</v>
      </c>
      <c r="E69" s="112"/>
      <c r="F69" s="76"/>
      <c r="G69" s="77"/>
      <c r="H69" s="77"/>
      <c r="I69" s="78"/>
    </row>
    <row r="70" spans="1:9" s="80" customFormat="1" ht="15.75">
      <c r="A70" s="87"/>
      <c r="B70" s="88" t="s">
        <v>65</v>
      </c>
      <c r="C70" s="89">
        <f>C69</f>
        <v>0</v>
      </c>
      <c r="D70" s="89">
        <f>D69</f>
        <v>194.8</v>
      </c>
      <c r="E70" s="89">
        <f>E69</f>
        <v>0</v>
      </c>
      <c r="F70" s="76"/>
      <c r="G70" s="77"/>
      <c r="H70" s="77"/>
      <c r="I70" s="78"/>
    </row>
    <row r="71" spans="1:9" s="80" customFormat="1" ht="15.75">
      <c r="A71" s="74"/>
      <c r="B71" s="75"/>
      <c r="C71" s="76"/>
      <c r="D71" s="76"/>
      <c r="E71" s="77"/>
      <c r="F71" s="76"/>
      <c r="G71" s="76"/>
      <c r="H71" s="77"/>
      <c r="I71" s="78"/>
    </row>
    <row r="72" spans="1:2" ht="14.25" customHeight="1">
      <c r="A72" s="14" t="s">
        <v>64</v>
      </c>
      <c r="B72" s="25" t="s">
        <v>63</v>
      </c>
    </row>
    <row r="73" spans="1:9" ht="15.75">
      <c r="A73" s="66" t="s">
        <v>0</v>
      </c>
      <c r="B73" s="43" t="s">
        <v>55</v>
      </c>
      <c r="C73" s="170" t="s">
        <v>56</v>
      </c>
      <c r="D73" s="170"/>
      <c r="E73" s="170"/>
      <c r="F73" s="170"/>
      <c r="G73" s="170"/>
      <c r="H73" s="170"/>
      <c r="I73" s="41"/>
    </row>
    <row r="74" spans="1:9" ht="12.75">
      <c r="A74" s="66" t="s">
        <v>54</v>
      </c>
      <c r="B74" s="66">
        <v>2</v>
      </c>
      <c r="C74" s="169">
        <v>3</v>
      </c>
      <c r="D74" s="169"/>
      <c r="E74" s="169"/>
      <c r="F74" s="169"/>
      <c r="G74" s="169"/>
      <c r="H74" s="169"/>
      <c r="I74" s="68"/>
    </row>
    <row r="75" spans="1:9" ht="15.75">
      <c r="A75" s="90">
        <v>1</v>
      </c>
      <c r="B75" s="44"/>
      <c r="C75" s="170" t="s">
        <v>48</v>
      </c>
      <c r="D75" s="170"/>
      <c r="E75" s="170"/>
      <c r="F75" s="170"/>
      <c r="G75" s="170"/>
      <c r="H75" s="170"/>
      <c r="I75" s="41"/>
    </row>
    <row r="76" spans="1:9" ht="15.75">
      <c r="A76" s="42"/>
      <c r="B76" s="41"/>
      <c r="C76" s="41"/>
      <c r="D76" s="41"/>
      <c r="E76" s="41"/>
      <c r="F76" s="41"/>
      <c r="G76" s="41"/>
      <c r="H76" s="41"/>
      <c r="I76" s="41"/>
    </row>
    <row r="77" spans="1:9" ht="15.75">
      <c r="A77" s="42"/>
      <c r="B77" s="41"/>
      <c r="C77" s="41"/>
      <c r="D77" s="41"/>
      <c r="E77" s="41"/>
      <c r="F77" s="41"/>
      <c r="G77" s="41"/>
      <c r="H77" s="41"/>
      <c r="I77" s="41"/>
    </row>
    <row r="78" spans="1:9" ht="15.75">
      <c r="A78" s="42"/>
      <c r="B78" s="41"/>
      <c r="C78" s="41"/>
      <c r="D78" s="41"/>
      <c r="E78" s="41"/>
      <c r="F78" s="41"/>
      <c r="G78" s="41"/>
      <c r="H78" s="41"/>
      <c r="I78" s="41"/>
    </row>
    <row r="79" spans="1:10" ht="18.75">
      <c r="A79" s="154" t="s">
        <v>224</v>
      </c>
      <c r="B79" s="155"/>
      <c r="C79" s="155"/>
      <c r="D79" s="155"/>
      <c r="E79" s="155"/>
      <c r="F79" s="155"/>
      <c r="G79" s="156" t="s">
        <v>223</v>
      </c>
      <c r="H79" s="157"/>
      <c r="I79" s="155"/>
      <c r="J79" s="154"/>
    </row>
    <row r="80" spans="1:9" ht="15">
      <c r="A80" s="158"/>
      <c r="B80" s="155"/>
      <c r="C80" s="155"/>
      <c r="D80" s="155"/>
      <c r="E80" s="155"/>
      <c r="F80" s="155"/>
      <c r="G80" s="155"/>
      <c r="H80" s="155"/>
      <c r="I80" s="155"/>
    </row>
    <row r="83" spans="1:10" ht="18.75">
      <c r="A83" s="154" t="s">
        <v>302</v>
      </c>
      <c r="B83" s="155"/>
      <c r="C83" s="155"/>
      <c r="D83" s="155"/>
      <c r="E83" s="155"/>
      <c r="F83" s="155"/>
      <c r="G83" s="157" t="s">
        <v>303</v>
      </c>
      <c r="H83" s="157"/>
      <c r="I83" s="155"/>
      <c r="J83" s="154"/>
    </row>
    <row r="84" spans="5:6" s="25" customFormat="1" ht="14.25" customHeight="1">
      <c r="E84" s="152"/>
      <c r="F84" s="153"/>
    </row>
  </sheetData>
  <sheetProtection/>
  <mergeCells count="17">
    <mergeCell ref="A17:H17"/>
    <mergeCell ref="C66:E66"/>
    <mergeCell ref="C73:H73"/>
    <mergeCell ref="C74:H74"/>
    <mergeCell ref="C75:H75"/>
    <mergeCell ref="D11:H11"/>
    <mergeCell ref="D12:H12"/>
    <mergeCell ref="A15:A16"/>
    <mergeCell ref="B15:B16"/>
    <mergeCell ref="C15:E15"/>
    <mergeCell ref="F15:H15"/>
    <mergeCell ref="A2:H2"/>
    <mergeCell ref="A3:H3"/>
    <mergeCell ref="D5:H5"/>
    <mergeCell ref="D6:H6"/>
    <mergeCell ref="D8:H8"/>
    <mergeCell ref="D9:H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46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7.75390625" style="26" customWidth="1"/>
    <col min="2" max="2" width="32.375" style="26" customWidth="1"/>
    <col min="3" max="3" width="17.625" style="26" customWidth="1"/>
    <col min="4" max="4" width="14.875" style="26" customWidth="1"/>
    <col min="5" max="5" width="21.125" style="26" customWidth="1"/>
    <col min="6" max="6" width="18.875" style="26" customWidth="1"/>
    <col min="7" max="7" width="17.00390625" style="26" customWidth="1"/>
    <col min="8" max="8" width="19.875" style="26" customWidth="1"/>
    <col min="9" max="9" width="12.625" style="26" customWidth="1"/>
    <col min="10" max="10" width="13.25390625" style="26" customWidth="1"/>
    <col min="11" max="11" width="15.25390625" style="26" customWidth="1"/>
    <col min="12" max="12" width="15.00390625" style="26" customWidth="1"/>
    <col min="13" max="13" width="13.125" style="26" customWidth="1"/>
    <col min="14" max="14" width="15.875" style="26" customWidth="1"/>
    <col min="15" max="16384" width="9.125" style="26" customWidth="1"/>
  </cols>
  <sheetData>
    <row r="2" spans="1:12" s="25" customFormat="1" ht="15.75">
      <c r="A2" s="166" t="s">
        <v>57</v>
      </c>
      <c r="B2" s="166"/>
      <c r="C2" s="166"/>
      <c r="D2" s="166"/>
      <c r="E2" s="166"/>
      <c r="F2" s="166"/>
      <c r="G2" s="166"/>
      <c r="H2" s="166"/>
      <c r="I2" s="55"/>
      <c r="J2" s="55"/>
      <c r="K2" s="55"/>
      <c r="L2" s="55"/>
    </row>
    <row r="3" spans="1:12" s="25" customFormat="1" ht="15.75">
      <c r="A3" s="166" t="s">
        <v>58</v>
      </c>
      <c r="B3" s="166"/>
      <c r="C3" s="166"/>
      <c r="D3" s="166"/>
      <c r="E3" s="166"/>
      <c r="F3" s="166"/>
      <c r="G3" s="166"/>
      <c r="H3" s="166"/>
      <c r="I3" s="55"/>
      <c r="J3" s="55"/>
      <c r="K3" s="55"/>
      <c r="L3" s="55"/>
    </row>
    <row r="4" s="25" customFormat="1" ht="15.75">
      <c r="A4" s="1"/>
    </row>
    <row r="5" spans="1:14" s="12" customFormat="1" ht="15.75">
      <c r="A5" s="13" t="s">
        <v>24</v>
      </c>
      <c r="B5" s="18" t="s">
        <v>25</v>
      </c>
      <c r="C5" s="18"/>
      <c r="D5" s="165" t="s">
        <v>49</v>
      </c>
      <c r="E5" s="165"/>
      <c r="F5" s="165"/>
      <c r="G5" s="165"/>
      <c r="H5" s="165"/>
      <c r="I5" s="15"/>
      <c r="J5" s="15"/>
      <c r="K5" s="15"/>
      <c r="L5" s="15"/>
      <c r="M5" s="15"/>
      <c r="N5" s="15"/>
    </row>
    <row r="6" spans="1:14" s="94" customFormat="1" ht="15" customHeight="1">
      <c r="A6" s="91"/>
      <c r="B6" s="16" t="s">
        <v>68</v>
      </c>
      <c r="C6" s="16"/>
      <c r="D6" s="167" t="s">
        <v>26</v>
      </c>
      <c r="E6" s="167"/>
      <c r="F6" s="167"/>
      <c r="G6" s="167"/>
      <c r="H6" s="167"/>
      <c r="I6" s="92"/>
      <c r="J6" s="93"/>
      <c r="K6" s="93"/>
      <c r="L6" s="93"/>
      <c r="M6" s="93"/>
      <c r="N6" s="93"/>
    </row>
    <row r="7" spans="1:14" s="12" customFormat="1" ht="15" customHeight="1">
      <c r="A7" s="13"/>
      <c r="B7" s="21"/>
      <c r="C7" s="21"/>
      <c r="D7" s="48"/>
      <c r="E7" s="48"/>
      <c r="F7" s="48"/>
      <c r="G7" s="48"/>
      <c r="H7" s="48"/>
      <c r="I7" s="20"/>
      <c r="J7" s="51"/>
      <c r="K7" s="51"/>
      <c r="L7" s="51"/>
      <c r="M7" s="51"/>
      <c r="N7" s="51"/>
    </row>
    <row r="8" spans="1:14" s="12" customFormat="1" ht="15.75">
      <c r="A8" s="13" t="s">
        <v>27</v>
      </c>
      <c r="B8" s="18" t="s">
        <v>28</v>
      </c>
      <c r="C8" s="18"/>
      <c r="D8" s="164" t="s">
        <v>49</v>
      </c>
      <c r="E8" s="164"/>
      <c r="F8" s="164"/>
      <c r="G8" s="164"/>
      <c r="H8" s="164"/>
      <c r="I8" s="52"/>
      <c r="J8" s="52"/>
      <c r="K8" s="52"/>
      <c r="L8" s="52"/>
      <c r="M8" s="52"/>
      <c r="N8" s="52"/>
    </row>
    <row r="9" spans="1:14" s="94" customFormat="1" ht="15" customHeight="1">
      <c r="A9" s="91"/>
      <c r="B9" s="16" t="s">
        <v>68</v>
      </c>
      <c r="C9" s="17"/>
      <c r="D9" s="167" t="s">
        <v>29</v>
      </c>
      <c r="E9" s="167"/>
      <c r="F9" s="167"/>
      <c r="G9" s="167"/>
      <c r="H9" s="167"/>
      <c r="I9" s="92"/>
      <c r="J9" s="93"/>
      <c r="K9" s="93"/>
      <c r="L9" s="93"/>
      <c r="M9" s="93"/>
      <c r="N9" s="93"/>
    </row>
    <row r="10" spans="1:14" s="12" customFormat="1" ht="15" customHeight="1">
      <c r="A10" s="13"/>
      <c r="B10" s="33"/>
      <c r="C10" s="33"/>
      <c r="D10" s="49"/>
      <c r="E10" s="49"/>
      <c r="F10" s="47"/>
      <c r="G10" s="47"/>
      <c r="H10" s="48"/>
      <c r="I10" s="20"/>
      <c r="J10" s="51"/>
      <c r="K10" s="51"/>
      <c r="L10" s="51"/>
      <c r="M10" s="51"/>
      <c r="N10" s="51"/>
    </row>
    <row r="11" spans="1:14" s="12" customFormat="1" ht="15.75">
      <c r="A11" s="14" t="s">
        <v>30</v>
      </c>
      <c r="B11" s="18" t="s">
        <v>77</v>
      </c>
      <c r="C11" s="34" t="s">
        <v>78</v>
      </c>
      <c r="D11" s="164" t="s">
        <v>79</v>
      </c>
      <c r="E11" s="164"/>
      <c r="F11" s="164"/>
      <c r="G11" s="164"/>
      <c r="H11" s="164"/>
      <c r="I11" s="52"/>
      <c r="J11" s="52"/>
      <c r="K11" s="52"/>
      <c r="L11" s="52"/>
      <c r="M11" s="52"/>
      <c r="N11" s="52"/>
    </row>
    <row r="12" spans="1:14" s="94" customFormat="1" ht="15" customHeight="1">
      <c r="A12" s="91"/>
      <c r="B12" s="16" t="s">
        <v>68</v>
      </c>
      <c r="C12" s="19" t="s">
        <v>47</v>
      </c>
      <c r="D12" s="167" t="s">
        <v>34</v>
      </c>
      <c r="E12" s="167"/>
      <c r="F12" s="167"/>
      <c r="G12" s="167"/>
      <c r="H12" s="167"/>
      <c r="I12" s="92"/>
      <c r="J12" s="93"/>
      <c r="K12" s="93"/>
      <c r="L12" s="93"/>
      <c r="M12" s="93"/>
      <c r="N12" s="93"/>
    </row>
    <row r="13" spans="1:8" s="25" customFormat="1" ht="15.75">
      <c r="A13" s="30"/>
      <c r="D13" s="50"/>
      <c r="E13" s="50"/>
      <c r="F13" s="50"/>
      <c r="G13" s="50"/>
      <c r="H13" s="50"/>
    </row>
    <row r="14" spans="1:2" ht="14.25" customHeight="1">
      <c r="A14" s="14" t="s">
        <v>35</v>
      </c>
      <c r="B14" s="25" t="s">
        <v>50</v>
      </c>
    </row>
    <row r="15" spans="1:11" s="54" customFormat="1" ht="15.75">
      <c r="A15" s="175" t="s">
        <v>0</v>
      </c>
      <c r="B15" s="177" t="s">
        <v>1</v>
      </c>
      <c r="C15" s="179" t="s">
        <v>2</v>
      </c>
      <c r="D15" s="180"/>
      <c r="E15" s="180"/>
      <c r="F15" s="181" t="s">
        <v>3</v>
      </c>
      <c r="G15" s="181"/>
      <c r="H15" s="181"/>
      <c r="I15" s="163"/>
      <c r="J15" s="163"/>
      <c r="K15" s="163"/>
    </row>
    <row r="16" spans="1:11" s="54" customFormat="1" ht="15.75">
      <c r="A16" s="176"/>
      <c r="B16" s="178"/>
      <c r="C16" s="22" t="s">
        <v>11</v>
      </c>
      <c r="D16" s="22" t="s">
        <v>9</v>
      </c>
      <c r="E16" s="23" t="s">
        <v>10</v>
      </c>
      <c r="F16" s="24" t="s">
        <v>11</v>
      </c>
      <c r="G16" s="24" t="s">
        <v>9</v>
      </c>
      <c r="H16" s="24" t="s">
        <v>10</v>
      </c>
      <c r="I16" s="53"/>
      <c r="J16" s="53"/>
      <c r="K16" s="53"/>
    </row>
    <row r="17" spans="1:11" ht="33.75" customHeight="1">
      <c r="A17" s="174" t="s">
        <v>80</v>
      </c>
      <c r="B17" s="174"/>
      <c r="C17" s="174"/>
      <c r="D17" s="174"/>
      <c r="E17" s="174"/>
      <c r="F17" s="174"/>
      <c r="G17" s="174"/>
      <c r="H17" s="174"/>
      <c r="I17" s="8"/>
      <c r="J17" s="8"/>
      <c r="K17" s="8"/>
    </row>
    <row r="18" spans="1:11" ht="15.75">
      <c r="A18" s="37"/>
      <c r="B18" s="73" t="s">
        <v>12</v>
      </c>
      <c r="C18" s="36"/>
      <c r="D18" s="36"/>
      <c r="E18" s="36"/>
      <c r="F18" s="36"/>
      <c r="G18" s="36"/>
      <c r="H18" s="36"/>
      <c r="I18" s="8"/>
      <c r="J18" s="8"/>
      <c r="K18" s="8"/>
    </row>
    <row r="19" spans="1:11" ht="78.75">
      <c r="A19" s="3">
        <v>1</v>
      </c>
      <c r="B19" s="7" t="s">
        <v>81</v>
      </c>
      <c r="C19" s="95">
        <v>100</v>
      </c>
      <c r="D19" s="95">
        <v>100</v>
      </c>
      <c r="E19" s="10">
        <f>D19/C19</f>
        <v>1</v>
      </c>
      <c r="F19" s="4">
        <v>38.5</v>
      </c>
      <c r="G19" s="4">
        <v>38.5</v>
      </c>
      <c r="H19" s="10">
        <f>G19/F19</f>
        <v>1</v>
      </c>
      <c r="I19" s="8"/>
      <c r="J19" s="8"/>
      <c r="K19" s="8"/>
    </row>
    <row r="20" spans="1:11" ht="47.25">
      <c r="A20" s="60"/>
      <c r="B20" s="61" t="s">
        <v>59</v>
      </c>
      <c r="C20" s="62"/>
      <c r="D20" s="62"/>
      <c r="E20" s="63">
        <f>ROUND(AVERAGE(E19:E19)*100,1)</f>
        <v>100</v>
      </c>
      <c r="F20" s="63"/>
      <c r="G20" s="63"/>
      <c r="H20" s="63">
        <f>ROUND(AVERAGE(H19:H19)*100,1)</f>
        <v>100</v>
      </c>
      <c r="I20" s="8"/>
      <c r="J20" s="71" t="s">
        <v>13</v>
      </c>
      <c r="K20" s="71" t="s">
        <v>14</v>
      </c>
    </row>
    <row r="21" spans="1:11" ht="66">
      <c r="A21" s="60"/>
      <c r="B21" s="64" t="s">
        <v>60</v>
      </c>
      <c r="C21" s="64"/>
      <c r="D21" s="64"/>
      <c r="E21" s="64"/>
      <c r="F21" s="64"/>
      <c r="G21" s="64"/>
      <c r="H21" s="97">
        <f>ROUND(H20/E20,2)</f>
        <v>1</v>
      </c>
      <c r="I21" s="8"/>
      <c r="J21" s="27" t="s">
        <v>43</v>
      </c>
      <c r="K21" s="28">
        <v>0</v>
      </c>
    </row>
    <row r="22" spans="1:11" ht="18.75">
      <c r="A22" s="60"/>
      <c r="B22" s="64" t="s">
        <v>61</v>
      </c>
      <c r="C22" s="64"/>
      <c r="D22" s="64"/>
      <c r="E22" s="64"/>
      <c r="F22" s="64"/>
      <c r="G22" s="64"/>
      <c r="H22" s="65">
        <v>25</v>
      </c>
      <c r="I22" s="8"/>
      <c r="J22" s="28" t="s">
        <v>44</v>
      </c>
      <c r="K22" s="28">
        <v>15</v>
      </c>
    </row>
    <row r="23" spans="1:11" ht="15.75">
      <c r="A23" s="37"/>
      <c r="B23" s="72" t="s">
        <v>66</v>
      </c>
      <c r="C23" s="36"/>
      <c r="D23" s="36"/>
      <c r="E23" s="38"/>
      <c r="F23" s="36"/>
      <c r="G23" s="36"/>
      <c r="H23" s="38"/>
      <c r="I23" s="8"/>
      <c r="J23" s="27" t="s">
        <v>45</v>
      </c>
      <c r="K23" s="28">
        <v>25</v>
      </c>
    </row>
    <row r="24" spans="1:12" ht="78.75">
      <c r="A24" s="3">
        <v>1</v>
      </c>
      <c r="B24" s="7" t="s">
        <v>82</v>
      </c>
      <c r="C24" s="95">
        <v>100</v>
      </c>
      <c r="D24" s="95">
        <v>0</v>
      </c>
      <c r="E24" s="10">
        <f>D24/C24</f>
        <v>0</v>
      </c>
      <c r="F24" s="95">
        <v>100</v>
      </c>
      <c r="G24" s="95">
        <v>0</v>
      </c>
      <c r="H24" s="10">
        <f>G24/F24</f>
        <v>0</v>
      </c>
      <c r="I24" s="8"/>
      <c r="J24" s="70" t="s">
        <v>15</v>
      </c>
      <c r="K24" s="70" t="s">
        <v>67</v>
      </c>
      <c r="L24" s="162" t="s">
        <v>86</v>
      </c>
    </row>
    <row r="25" spans="1:12" ht="47.25">
      <c r="A25" s="60"/>
      <c r="B25" s="61" t="s">
        <v>62</v>
      </c>
      <c r="C25" s="62"/>
      <c r="D25" s="62"/>
      <c r="E25" s="63">
        <f>ROUND(AVERAGE(E24:E24)*100,1)</f>
        <v>0</v>
      </c>
      <c r="F25" s="62"/>
      <c r="G25" s="62"/>
      <c r="H25" s="63">
        <f>ROUND(AVERAGE(H24:H24)*100,1)</f>
        <v>0</v>
      </c>
      <c r="I25" s="8"/>
      <c r="J25" s="69" t="s">
        <v>16</v>
      </c>
      <c r="K25" s="69" t="s">
        <v>17</v>
      </c>
      <c r="L25" s="162" t="s">
        <v>83</v>
      </c>
    </row>
    <row r="26" spans="1:12" ht="64.5">
      <c r="A26" s="56"/>
      <c r="B26" s="57" t="s">
        <v>301</v>
      </c>
      <c r="C26" s="58"/>
      <c r="D26" s="58"/>
      <c r="E26" s="59"/>
      <c r="F26" s="58"/>
      <c r="G26" s="58"/>
      <c r="H26" s="59">
        <f>H20+H25+H22</f>
        <v>125</v>
      </c>
      <c r="I26" s="8"/>
      <c r="J26" s="69" t="s">
        <v>18</v>
      </c>
      <c r="K26" s="69" t="s">
        <v>19</v>
      </c>
      <c r="L26" s="162" t="s">
        <v>84</v>
      </c>
    </row>
    <row r="27" spans="1:12" s="80" customFormat="1" ht="15.75">
      <c r="A27" s="74"/>
      <c r="B27" s="75"/>
      <c r="C27" s="76"/>
      <c r="D27" s="76"/>
      <c r="E27" s="77"/>
      <c r="F27" s="76"/>
      <c r="G27" s="76"/>
      <c r="H27" s="77"/>
      <c r="I27" s="78"/>
      <c r="J27" s="69" t="s">
        <v>20</v>
      </c>
      <c r="K27" s="69" t="s">
        <v>21</v>
      </c>
      <c r="L27" s="162" t="s">
        <v>85</v>
      </c>
    </row>
    <row r="28" spans="1:11" s="80" customFormat="1" ht="15.75" customHeight="1">
      <c r="A28" s="85" t="s">
        <v>22</v>
      </c>
      <c r="B28" s="85" t="s">
        <v>72</v>
      </c>
      <c r="C28" s="171" t="s">
        <v>51</v>
      </c>
      <c r="D28" s="172"/>
      <c r="E28" s="173"/>
      <c r="F28" s="76"/>
      <c r="G28" s="77"/>
      <c r="H28" s="77"/>
      <c r="I28" s="78"/>
      <c r="J28" s="79"/>
      <c r="K28" s="79"/>
    </row>
    <row r="29" spans="1:11" s="80" customFormat="1" ht="33" customHeight="1">
      <c r="A29" s="86"/>
      <c r="B29" s="86"/>
      <c r="C29" s="31" t="s">
        <v>52</v>
      </c>
      <c r="D29" s="31" t="s">
        <v>53</v>
      </c>
      <c r="E29" s="31" t="s">
        <v>73</v>
      </c>
      <c r="F29" s="76"/>
      <c r="G29" s="77"/>
      <c r="H29" s="77"/>
      <c r="I29" s="78"/>
      <c r="J29" s="79"/>
      <c r="K29" s="79"/>
    </row>
    <row r="30" spans="1:11" s="80" customFormat="1" ht="15.75">
      <c r="A30" s="81">
        <v>1</v>
      </c>
      <c r="B30" s="81">
        <v>2</v>
      </c>
      <c r="C30" s="81">
        <v>3</v>
      </c>
      <c r="D30" s="81">
        <v>4</v>
      </c>
      <c r="E30" s="81">
        <v>5</v>
      </c>
      <c r="F30" s="76"/>
      <c r="G30" s="77"/>
      <c r="H30" s="77"/>
      <c r="I30" s="78"/>
      <c r="J30" s="79"/>
      <c r="K30" s="79"/>
    </row>
    <row r="31" spans="1:11" s="80" customFormat="1" ht="153" customHeight="1">
      <c r="A31" s="82">
        <v>1</v>
      </c>
      <c r="B31" s="83" t="str">
        <f>A17</f>
        <v>Накопичення матеріального резерву місцевого рівня відповідно до постанови КМУ від 30 вересня 2015 р. №775 «Про затвердження Порядку створення та використання матеріальних резервів для запобігання і ліквідації наслідків надзвичайних ситуацій»</v>
      </c>
      <c r="C31" s="84">
        <v>125</v>
      </c>
      <c r="D31" s="84" t="s">
        <v>74</v>
      </c>
      <c r="E31" s="84" t="s">
        <v>74</v>
      </c>
      <c r="F31" s="76"/>
      <c r="G31" s="77"/>
      <c r="H31" s="77"/>
      <c r="I31" s="78"/>
      <c r="J31" s="79"/>
      <c r="K31" s="79"/>
    </row>
    <row r="32" spans="1:11" s="80" customFormat="1" ht="31.5">
      <c r="A32" s="87"/>
      <c r="B32" s="88" t="s">
        <v>65</v>
      </c>
      <c r="C32" s="89">
        <f>C31</f>
        <v>125</v>
      </c>
      <c r="D32" s="89" t="s">
        <v>48</v>
      </c>
      <c r="E32" s="89" t="s">
        <v>48</v>
      </c>
      <c r="F32" s="76"/>
      <c r="G32" s="77"/>
      <c r="H32" s="77"/>
      <c r="I32" s="78"/>
      <c r="J32" s="79"/>
      <c r="K32" s="79"/>
    </row>
    <row r="33" spans="1:11" s="80" customFormat="1" ht="15.75">
      <c r="A33" s="74"/>
      <c r="B33" s="75"/>
      <c r="C33" s="76"/>
      <c r="D33" s="76"/>
      <c r="E33" s="77"/>
      <c r="F33" s="76"/>
      <c r="G33" s="76"/>
      <c r="H33" s="77"/>
      <c r="I33" s="78"/>
      <c r="J33" s="79"/>
      <c r="K33" s="79"/>
    </row>
    <row r="34" spans="1:2" ht="14.25" customHeight="1">
      <c r="A34" s="14" t="s">
        <v>64</v>
      </c>
      <c r="B34" s="25" t="s">
        <v>63</v>
      </c>
    </row>
    <row r="35" spans="1:10" ht="31.5">
      <c r="A35" s="66" t="s">
        <v>0</v>
      </c>
      <c r="B35" s="43" t="s">
        <v>55</v>
      </c>
      <c r="C35" s="170" t="s">
        <v>56</v>
      </c>
      <c r="D35" s="170"/>
      <c r="E35" s="170"/>
      <c r="F35" s="170"/>
      <c r="G35" s="170"/>
      <c r="H35" s="170"/>
      <c r="I35" s="41"/>
      <c r="J35" s="41"/>
    </row>
    <row r="36" spans="1:10" ht="12.75">
      <c r="A36" s="66" t="s">
        <v>54</v>
      </c>
      <c r="B36" s="66">
        <v>2</v>
      </c>
      <c r="C36" s="169">
        <v>3</v>
      </c>
      <c r="D36" s="169"/>
      <c r="E36" s="169"/>
      <c r="F36" s="169"/>
      <c r="G36" s="169"/>
      <c r="H36" s="169"/>
      <c r="I36" s="68"/>
      <c r="J36" s="68"/>
    </row>
    <row r="37" spans="1:10" ht="15.75">
      <c r="A37" s="67">
        <v>1</v>
      </c>
      <c r="B37" s="44"/>
      <c r="C37" s="170" t="s">
        <v>48</v>
      </c>
      <c r="D37" s="170"/>
      <c r="E37" s="170"/>
      <c r="F37" s="170"/>
      <c r="G37" s="170"/>
      <c r="H37" s="170"/>
      <c r="I37" s="41"/>
      <c r="J37" s="41"/>
    </row>
    <row r="38" spans="1:10" ht="15.75">
      <c r="A38" s="42"/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15.75">
      <c r="A39" s="42"/>
      <c r="B39" s="41"/>
      <c r="C39" s="41"/>
      <c r="D39" s="41"/>
      <c r="E39" s="41"/>
      <c r="F39" s="41"/>
      <c r="G39" s="41"/>
      <c r="H39" s="41"/>
      <c r="I39" s="41"/>
      <c r="J39" s="41"/>
    </row>
    <row r="40" spans="1:10" ht="15.75">
      <c r="A40" s="42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8.75">
      <c r="A41" s="154" t="s">
        <v>224</v>
      </c>
      <c r="B41" s="155"/>
      <c r="C41" s="155"/>
      <c r="D41" s="155"/>
      <c r="E41" s="155"/>
      <c r="F41" s="155"/>
      <c r="G41" s="156" t="s">
        <v>223</v>
      </c>
      <c r="H41" s="157"/>
      <c r="I41" s="155"/>
      <c r="J41" s="154"/>
    </row>
    <row r="42" spans="1:9" ht="15">
      <c r="A42" s="158"/>
      <c r="B42" s="155"/>
      <c r="C42" s="155"/>
      <c r="D42" s="155"/>
      <c r="E42" s="155"/>
      <c r="F42" s="155"/>
      <c r="G42" s="155"/>
      <c r="H42" s="155"/>
      <c r="I42" s="155"/>
    </row>
    <row r="45" spans="1:10" ht="18.75">
      <c r="A45" s="154" t="s">
        <v>302</v>
      </c>
      <c r="B45" s="155"/>
      <c r="C45" s="155"/>
      <c r="D45" s="155"/>
      <c r="E45" s="155"/>
      <c r="F45" s="155"/>
      <c r="G45" s="157" t="s">
        <v>303</v>
      </c>
      <c r="H45" s="157"/>
      <c r="I45" s="155"/>
      <c r="J45" s="154"/>
    </row>
    <row r="46" spans="5:6" s="25" customFormat="1" ht="14.25" customHeight="1">
      <c r="E46" s="152"/>
      <c r="F46" s="153"/>
    </row>
  </sheetData>
  <sheetProtection/>
  <mergeCells count="18">
    <mergeCell ref="A2:H2"/>
    <mergeCell ref="A3:H3"/>
    <mergeCell ref="D5:H5"/>
    <mergeCell ref="D6:H6"/>
    <mergeCell ref="D8:H8"/>
    <mergeCell ref="D9:H9"/>
    <mergeCell ref="D11:H11"/>
    <mergeCell ref="D12:H12"/>
    <mergeCell ref="A15:A16"/>
    <mergeCell ref="B15:B16"/>
    <mergeCell ref="C15:E15"/>
    <mergeCell ref="F15:H15"/>
    <mergeCell ref="I15:K15"/>
    <mergeCell ref="A17:H17"/>
    <mergeCell ref="C28:E28"/>
    <mergeCell ref="C35:H35"/>
    <mergeCell ref="C36:H36"/>
    <mergeCell ref="C37:H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141"/>
  <sheetViews>
    <sheetView zoomScalePageLayoutView="0" workbookViewId="0" topLeftCell="D94">
      <selection activeCell="L100" sqref="L100:L103"/>
    </sheetView>
  </sheetViews>
  <sheetFormatPr defaultColWidth="9.00390625" defaultRowHeight="12.75"/>
  <cols>
    <col min="1" max="1" width="7.75390625" style="26" customWidth="1"/>
    <col min="2" max="2" width="40.75390625" style="26" customWidth="1"/>
    <col min="3" max="3" width="13.75390625" style="26" bestFit="1" customWidth="1"/>
    <col min="4" max="4" width="12.75390625" style="26" bestFit="1" customWidth="1"/>
    <col min="5" max="5" width="20.00390625" style="26" bestFit="1" customWidth="1"/>
    <col min="6" max="6" width="13.75390625" style="26" bestFit="1" customWidth="1"/>
    <col min="7" max="7" width="14.00390625" style="26" customWidth="1"/>
    <col min="8" max="8" width="20.875" style="26" customWidth="1"/>
    <col min="9" max="9" width="12.625" style="26" customWidth="1"/>
    <col min="10" max="10" width="13.25390625" style="26" customWidth="1"/>
    <col min="11" max="11" width="16.25390625" style="26" customWidth="1"/>
    <col min="12" max="12" width="15.875" style="26" customWidth="1"/>
    <col min="13" max="13" width="13.125" style="26" customWidth="1"/>
    <col min="14" max="14" width="15.875" style="26" customWidth="1"/>
    <col min="15" max="16384" width="9.125" style="26" customWidth="1"/>
  </cols>
  <sheetData>
    <row r="2" spans="1:12" s="25" customFormat="1" ht="15.75">
      <c r="A2" s="166" t="s">
        <v>57</v>
      </c>
      <c r="B2" s="166"/>
      <c r="C2" s="166"/>
      <c r="D2" s="166"/>
      <c r="E2" s="166"/>
      <c r="F2" s="166"/>
      <c r="G2" s="166"/>
      <c r="H2" s="166"/>
      <c r="I2" s="55"/>
      <c r="J2" s="55"/>
      <c r="K2" s="55"/>
      <c r="L2" s="55"/>
    </row>
    <row r="3" spans="1:12" s="25" customFormat="1" ht="15.75">
      <c r="A3" s="166" t="s">
        <v>58</v>
      </c>
      <c r="B3" s="166"/>
      <c r="C3" s="166"/>
      <c r="D3" s="166"/>
      <c r="E3" s="166"/>
      <c r="F3" s="166"/>
      <c r="G3" s="166"/>
      <c r="H3" s="166"/>
      <c r="I3" s="55"/>
      <c r="J3" s="55"/>
      <c r="K3" s="55"/>
      <c r="L3" s="55"/>
    </row>
    <row r="4" s="25" customFormat="1" ht="15.75">
      <c r="A4" s="1"/>
    </row>
    <row r="5" spans="1:14" s="12" customFormat="1" ht="15.75">
      <c r="A5" s="13" t="s">
        <v>24</v>
      </c>
      <c r="B5" s="18" t="s">
        <v>25</v>
      </c>
      <c r="C5" s="18"/>
      <c r="D5" s="165" t="s">
        <v>49</v>
      </c>
      <c r="E5" s="165"/>
      <c r="F5" s="165"/>
      <c r="G5" s="165"/>
      <c r="H5" s="165"/>
      <c r="I5" s="15"/>
      <c r="J5" s="15"/>
      <c r="K5" s="15"/>
      <c r="L5" s="15"/>
      <c r="M5" s="15"/>
      <c r="N5" s="15"/>
    </row>
    <row r="6" spans="1:14" s="12" customFormat="1" ht="15" customHeight="1">
      <c r="A6" s="13"/>
      <c r="B6" s="32" t="s">
        <v>68</v>
      </c>
      <c r="C6" s="32"/>
      <c r="D6" s="182" t="s">
        <v>26</v>
      </c>
      <c r="E6" s="182"/>
      <c r="F6" s="182"/>
      <c r="G6" s="182"/>
      <c r="H6" s="182"/>
      <c r="I6" s="20"/>
      <c r="J6" s="51"/>
      <c r="K6" s="51"/>
      <c r="L6" s="51"/>
      <c r="M6" s="51"/>
      <c r="N6" s="51"/>
    </row>
    <row r="7" spans="1:14" s="12" customFormat="1" ht="15" customHeight="1">
      <c r="A7" s="13"/>
      <c r="B7" s="21"/>
      <c r="C7" s="21"/>
      <c r="D7" s="48"/>
      <c r="E7" s="48"/>
      <c r="F7" s="48"/>
      <c r="G7" s="48"/>
      <c r="H7" s="48"/>
      <c r="I7" s="20"/>
      <c r="J7" s="51"/>
      <c r="K7" s="51"/>
      <c r="L7" s="51"/>
      <c r="M7" s="51"/>
      <c r="N7" s="51"/>
    </row>
    <row r="8" spans="1:14" s="12" customFormat="1" ht="15.75">
      <c r="A8" s="13" t="s">
        <v>27</v>
      </c>
      <c r="B8" s="18" t="s">
        <v>28</v>
      </c>
      <c r="C8" s="18"/>
      <c r="D8" s="164" t="s">
        <v>49</v>
      </c>
      <c r="E8" s="164"/>
      <c r="F8" s="164"/>
      <c r="G8" s="164"/>
      <c r="H8" s="164"/>
      <c r="I8" s="52"/>
      <c r="J8" s="52"/>
      <c r="K8" s="52"/>
      <c r="L8" s="52"/>
      <c r="M8" s="52"/>
      <c r="N8" s="52"/>
    </row>
    <row r="9" spans="1:14" s="12" customFormat="1" ht="15" customHeight="1">
      <c r="A9" s="13"/>
      <c r="B9" s="32" t="s">
        <v>68</v>
      </c>
      <c r="C9" s="33"/>
      <c r="D9" s="182" t="s">
        <v>29</v>
      </c>
      <c r="E9" s="182"/>
      <c r="F9" s="182"/>
      <c r="G9" s="182"/>
      <c r="H9" s="182"/>
      <c r="I9" s="20"/>
      <c r="J9" s="51"/>
      <c r="K9" s="51"/>
      <c r="L9" s="51"/>
      <c r="M9" s="51"/>
      <c r="N9" s="51"/>
    </row>
    <row r="10" spans="1:14" s="12" customFormat="1" ht="15" customHeight="1">
      <c r="A10" s="13"/>
      <c r="B10" s="33"/>
      <c r="C10" s="33"/>
      <c r="D10" s="49"/>
      <c r="E10" s="49"/>
      <c r="F10" s="47"/>
      <c r="G10" s="47"/>
      <c r="H10" s="48"/>
      <c r="I10" s="20"/>
      <c r="J10" s="51"/>
      <c r="K10" s="51"/>
      <c r="L10" s="51"/>
      <c r="M10" s="51"/>
      <c r="N10" s="51"/>
    </row>
    <row r="11" spans="1:14" s="12" customFormat="1" ht="15.75">
      <c r="A11" s="14" t="s">
        <v>30</v>
      </c>
      <c r="B11" s="18" t="s">
        <v>69</v>
      </c>
      <c r="C11" s="34" t="s">
        <v>70</v>
      </c>
      <c r="D11" s="164" t="s">
        <v>71</v>
      </c>
      <c r="E11" s="164"/>
      <c r="F11" s="164"/>
      <c r="G11" s="164"/>
      <c r="H11" s="164"/>
      <c r="I11" s="52"/>
      <c r="J11" s="52"/>
      <c r="K11" s="52"/>
      <c r="L11" s="52"/>
      <c r="M11" s="52"/>
      <c r="N11" s="52"/>
    </row>
    <row r="12" spans="1:14" s="12" customFormat="1" ht="15" customHeight="1">
      <c r="A12" s="13"/>
      <c r="B12" s="32" t="s">
        <v>68</v>
      </c>
      <c r="C12" s="35" t="s">
        <v>47</v>
      </c>
      <c r="D12" s="182" t="s">
        <v>34</v>
      </c>
      <c r="E12" s="182"/>
      <c r="F12" s="182"/>
      <c r="G12" s="182"/>
      <c r="H12" s="182"/>
      <c r="I12" s="20"/>
      <c r="J12" s="51"/>
      <c r="K12" s="51"/>
      <c r="L12" s="51"/>
      <c r="M12" s="51"/>
      <c r="N12" s="51"/>
    </row>
    <row r="13" spans="1:8" s="25" customFormat="1" ht="15.75">
      <c r="A13" s="30"/>
      <c r="D13" s="50"/>
      <c r="E13" s="50"/>
      <c r="F13" s="50"/>
      <c r="G13" s="50"/>
      <c r="H13" s="50"/>
    </row>
    <row r="14" spans="1:2" ht="14.25" customHeight="1">
      <c r="A14" s="14" t="s">
        <v>35</v>
      </c>
      <c r="B14" s="25" t="s">
        <v>50</v>
      </c>
    </row>
    <row r="15" spans="1:11" s="54" customFormat="1" ht="15.75">
      <c r="A15" s="175" t="s">
        <v>0</v>
      </c>
      <c r="B15" s="177" t="s">
        <v>1</v>
      </c>
      <c r="C15" s="179" t="s">
        <v>2</v>
      </c>
      <c r="D15" s="180"/>
      <c r="E15" s="180"/>
      <c r="F15" s="181" t="s">
        <v>3</v>
      </c>
      <c r="G15" s="181"/>
      <c r="H15" s="181"/>
      <c r="I15" s="163"/>
      <c r="J15" s="163"/>
      <c r="K15" s="163"/>
    </row>
    <row r="16" spans="1:11" s="54" customFormat="1" ht="15.75">
      <c r="A16" s="176"/>
      <c r="B16" s="178"/>
      <c r="C16" s="22" t="s">
        <v>11</v>
      </c>
      <c r="D16" s="22" t="s">
        <v>9</v>
      </c>
      <c r="E16" s="23" t="s">
        <v>10</v>
      </c>
      <c r="F16" s="24" t="s">
        <v>11</v>
      </c>
      <c r="G16" s="24" t="s">
        <v>9</v>
      </c>
      <c r="H16" s="24" t="s">
        <v>10</v>
      </c>
      <c r="I16" s="53"/>
      <c r="J16" s="53"/>
      <c r="K16" s="53"/>
    </row>
    <row r="17" spans="1:11" ht="15.75">
      <c r="A17" s="174" t="s">
        <v>75</v>
      </c>
      <c r="B17" s="174"/>
      <c r="C17" s="174"/>
      <c r="D17" s="174"/>
      <c r="E17" s="174"/>
      <c r="F17" s="174"/>
      <c r="G17" s="174"/>
      <c r="H17" s="174"/>
      <c r="I17" s="8"/>
      <c r="J17" s="8"/>
      <c r="K17" s="8"/>
    </row>
    <row r="18" spans="1:11" ht="15.75">
      <c r="A18" s="37"/>
      <c r="B18" s="73" t="s">
        <v>12</v>
      </c>
      <c r="C18" s="36"/>
      <c r="D18" s="36"/>
      <c r="E18" s="36"/>
      <c r="F18" s="36"/>
      <c r="G18" s="36"/>
      <c r="H18" s="36"/>
      <c r="I18" s="8"/>
      <c r="J18" s="8"/>
      <c r="K18" s="8"/>
    </row>
    <row r="19" spans="1:11" ht="78.75">
      <c r="A19" s="118">
        <v>1</v>
      </c>
      <c r="B19" s="7" t="s">
        <v>180</v>
      </c>
      <c r="C19" s="129">
        <v>2410</v>
      </c>
      <c r="D19" s="107">
        <v>2423</v>
      </c>
      <c r="E19" s="10">
        <f>D19/C19</f>
        <v>1.0053941908713693</v>
      </c>
      <c r="F19" s="107">
        <v>1741</v>
      </c>
      <c r="G19" s="107">
        <v>1683</v>
      </c>
      <c r="H19" s="10">
        <f>G19/F19</f>
        <v>0.9666858127512924</v>
      </c>
      <c r="I19" s="8"/>
      <c r="J19" s="8"/>
      <c r="K19" s="8"/>
    </row>
    <row r="20" spans="1:11" ht="63">
      <c r="A20" s="119">
        <v>2</v>
      </c>
      <c r="B20" s="7" t="s">
        <v>162</v>
      </c>
      <c r="C20" s="130">
        <v>4</v>
      </c>
      <c r="D20" s="131">
        <v>4</v>
      </c>
      <c r="E20" s="10">
        <f>D20/C20</f>
        <v>1</v>
      </c>
      <c r="F20" s="113">
        <v>4</v>
      </c>
      <c r="G20" s="113">
        <v>4</v>
      </c>
      <c r="H20" s="10">
        <f>G20/F20</f>
        <v>1</v>
      </c>
      <c r="I20" s="8"/>
      <c r="J20" s="8"/>
      <c r="K20" s="8"/>
    </row>
    <row r="21" spans="1:11" ht="31.5">
      <c r="A21" s="120">
        <v>3</v>
      </c>
      <c r="B21" s="7" t="s">
        <v>181</v>
      </c>
      <c r="C21" s="132">
        <v>347</v>
      </c>
      <c r="D21" s="133">
        <v>345</v>
      </c>
      <c r="E21" s="10">
        <f>D21/C21</f>
        <v>0.9942363112391931</v>
      </c>
      <c r="F21" s="123">
        <v>335</v>
      </c>
      <c r="G21" s="123">
        <v>337</v>
      </c>
      <c r="H21" s="10">
        <f>G21/F21</f>
        <v>1.0059701492537314</v>
      </c>
      <c r="I21" s="8"/>
      <c r="J21" s="8"/>
      <c r="K21" s="8"/>
    </row>
    <row r="22" spans="1:11" ht="31.5">
      <c r="A22" s="118">
        <v>4</v>
      </c>
      <c r="B22" s="7" t="s">
        <v>182</v>
      </c>
      <c r="C22" s="124">
        <v>9.9</v>
      </c>
      <c r="D22" s="95">
        <v>9.7</v>
      </c>
      <c r="E22" s="102">
        <f>C22/D22</f>
        <v>1.020618556701031</v>
      </c>
      <c r="F22" s="95">
        <v>10</v>
      </c>
      <c r="G22" s="95">
        <v>9.9</v>
      </c>
      <c r="H22" s="102">
        <f>F22/G22</f>
        <v>1.0101010101010102</v>
      </c>
      <c r="I22" s="8"/>
      <c r="J22" s="8"/>
      <c r="K22" s="8"/>
    </row>
    <row r="23" spans="1:11" ht="15.75">
      <c r="A23" s="3">
        <v>5</v>
      </c>
      <c r="B23" s="7" t="s">
        <v>183</v>
      </c>
      <c r="C23" s="96">
        <v>416.17</v>
      </c>
      <c r="D23" s="96">
        <v>416.16</v>
      </c>
      <c r="E23" s="102">
        <f>C23/D23</f>
        <v>1.0000240292195308</v>
      </c>
      <c r="F23" s="96">
        <v>477.59</v>
      </c>
      <c r="G23" s="96">
        <v>481.98</v>
      </c>
      <c r="H23" s="102">
        <f>F23/G23</f>
        <v>0.9908917382464002</v>
      </c>
      <c r="I23" s="8"/>
      <c r="J23" s="8"/>
      <c r="K23" s="8"/>
    </row>
    <row r="24" spans="1:11" ht="15.75">
      <c r="A24" s="3">
        <v>6</v>
      </c>
      <c r="B24" s="7" t="s">
        <v>136</v>
      </c>
      <c r="C24" s="96">
        <v>114.98</v>
      </c>
      <c r="D24" s="96">
        <v>113.56</v>
      </c>
      <c r="E24" s="102">
        <f>C24/D24</f>
        <v>1.0125044029587884</v>
      </c>
      <c r="F24" s="96">
        <v>178.84</v>
      </c>
      <c r="G24" s="96">
        <v>146.67</v>
      </c>
      <c r="H24" s="102">
        <f>F24/G24</f>
        <v>1.2193359241835413</v>
      </c>
      <c r="I24" s="8"/>
      <c r="J24" s="8"/>
      <c r="K24" s="8"/>
    </row>
    <row r="25" spans="1:11" ht="78.75">
      <c r="A25" s="3">
        <v>7</v>
      </c>
      <c r="B25" s="7" t="s">
        <v>184</v>
      </c>
      <c r="C25" s="96">
        <v>183.72</v>
      </c>
      <c r="D25" s="96">
        <v>183.72</v>
      </c>
      <c r="E25" s="102">
        <f>C25/D25</f>
        <v>1</v>
      </c>
      <c r="F25" s="96">
        <v>222.82</v>
      </c>
      <c r="G25" s="96">
        <v>211.41</v>
      </c>
      <c r="H25" s="102">
        <f>F25/G25</f>
        <v>1.053970956908377</v>
      </c>
      <c r="I25" s="8"/>
      <c r="J25" s="8"/>
      <c r="K25" s="8"/>
    </row>
    <row r="26" spans="1:11" ht="47.25">
      <c r="A26" s="60"/>
      <c r="B26" s="61" t="s">
        <v>59</v>
      </c>
      <c r="C26" s="62"/>
      <c r="D26" s="62"/>
      <c r="E26" s="63">
        <f>ROUND(AVERAGE(E19:E25)*100,1)</f>
        <v>100.5</v>
      </c>
      <c r="F26" s="63"/>
      <c r="G26" s="63"/>
      <c r="H26" s="63">
        <f>ROUND(AVERAGE(H19:H25)*100,1)</f>
        <v>103.5</v>
      </c>
      <c r="I26" s="8"/>
      <c r="J26" s="71" t="s">
        <v>13</v>
      </c>
      <c r="K26" s="71" t="s">
        <v>14</v>
      </c>
    </row>
    <row r="27" spans="1:11" ht="50.25">
      <c r="A27" s="60"/>
      <c r="B27" s="64" t="s">
        <v>60</v>
      </c>
      <c r="C27" s="64"/>
      <c r="D27" s="64"/>
      <c r="E27" s="64"/>
      <c r="F27" s="64"/>
      <c r="G27" s="64"/>
      <c r="H27" s="97">
        <f>ROUND(H26/E26,2)</f>
        <v>1.03</v>
      </c>
      <c r="I27" s="8"/>
      <c r="J27" s="27" t="s">
        <v>43</v>
      </c>
      <c r="K27" s="28">
        <v>0</v>
      </c>
    </row>
    <row r="28" spans="1:11" ht="18.75">
      <c r="A28" s="60"/>
      <c r="B28" s="64" t="s">
        <v>61</v>
      </c>
      <c r="C28" s="64"/>
      <c r="D28" s="64"/>
      <c r="E28" s="64"/>
      <c r="F28" s="64"/>
      <c r="G28" s="64"/>
      <c r="H28" s="65">
        <v>25</v>
      </c>
      <c r="I28" s="8"/>
      <c r="J28" s="28" t="s">
        <v>44</v>
      </c>
      <c r="K28" s="28">
        <v>15</v>
      </c>
    </row>
    <row r="29" spans="1:11" ht="15.75">
      <c r="A29" s="37"/>
      <c r="B29" s="72" t="s">
        <v>66</v>
      </c>
      <c r="C29" s="36"/>
      <c r="D29" s="36"/>
      <c r="E29" s="38"/>
      <c r="F29" s="36"/>
      <c r="G29" s="36"/>
      <c r="H29" s="38"/>
      <c r="I29" s="8"/>
      <c r="J29" s="27" t="s">
        <v>45</v>
      </c>
      <c r="K29" s="28">
        <v>25</v>
      </c>
    </row>
    <row r="30" spans="1:11" ht="31.5">
      <c r="A30" s="3">
        <v>1</v>
      </c>
      <c r="B30" s="7" t="s">
        <v>187</v>
      </c>
      <c r="C30" s="4">
        <v>1.9</v>
      </c>
      <c r="D30" s="4">
        <v>2.02</v>
      </c>
      <c r="E30" s="102">
        <f>C30/D30</f>
        <v>0.9405940594059405</v>
      </c>
      <c r="F30" s="4">
        <v>1.9</v>
      </c>
      <c r="G30" s="95">
        <v>2</v>
      </c>
      <c r="H30" s="102">
        <f>F30/G30</f>
        <v>0.95</v>
      </c>
      <c r="I30" s="8"/>
      <c r="J30" s="70" t="s">
        <v>177</v>
      </c>
      <c r="K30" s="114" t="s">
        <v>188</v>
      </c>
    </row>
    <row r="31" spans="1:11" ht="15.75">
      <c r="A31" s="3">
        <v>2</v>
      </c>
      <c r="B31" s="7" t="s">
        <v>185</v>
      </c>
      <c r="C31" s="4">
        <v>0.2</v>
      </c>
      <c r="D31" s="95">
        <v>2</v>
      </c>
      <c r="E31" s="102">
        <f>C31/D31</f>
        <v>0.1</v>
      </c>
      <c r="F31" s="4">
        <v>0.2</v>
      </c>
      <c r="G31" s="4">
        <v>0.4</v>
      </c>
      <c r="H31" s="102">
        <f>F31/G31</f>
        <v>0.5</v>
      </c>
      <c r="I31" s="8"/>
      <c r="J31" s="69" t="s">
        <v>16</v>
      </c>
      <c r="K31" s="69" t="s">
        <v>17</v>
      </c>
    </row>
    <row r="32" spans="1:11" ht="47.25">
      <c r="A32" s="3">
        <v>3</v>
      </c>
      <c r="B32" s="7" t="s">
        <v>186</v>
      </c>
      <c r="C32" s="4">
        <v>38.7</v>
      </c>
      <c r="D32" s="4">
        <v>38.6</v>
      </c>
      <c r="E32" s="10">
        <f>D32/C32</f>
        <v>0.9974160206718345</v>
      </c>
      <c r="F32" s="4">
        <v>86.8</v>
      </c>
      <c r="G32" s="4">
        <v>86.8</v>
      </c>
      <c r="H32" s="10">
        <f>G32/F32</f>
        <v>1</v>
      </c>
      <c r="I32" s="8"/>
      <c r="J32" s="69" t="s">
        <v>16</v>
      </c>
      <c r="K32" s="69" t="s">
        <v>17</v>
      </c>
    </row>
    <row r="33" spans="1:11" ht="31.5">
      <c r="A33" s="60"/>
      <c r="B33" s="61" t="s">
        <v>62</v>
      </c>
      <c r="C33" s="62"/>
      <c r="D33" s="62"/>
      <c r="E33" s="63">
        <f>ROUND(AVERAGE(E30:E32)*100,1)</f>
        <v>67.9</v>
      </c>
      <c r="F33" s="62"/>
      <c r="G33" s="62"/>
      <c r="H33" s="63">
        <f>ROUND(AVERAGE(H30:H32)*100,1)</f>
        <v>81.7</v>
      </c>
      <c r="I33" s="8"/>
      <c r="J33" s="69" t="s">
        <v>18</v>
      </c>
      <c r="K33" s="69" t="s">
        <v>19</v>
      </c>
    </row>
    <row r="34" spans="1:11" ht="48.75">
      <c r="A34" s="56"/>
      <c r="B34" s="57" t="s">
        <v>301</v>
      </c>
      <c r="C34" s="58"/>
      <c r="D34" s="58"/>
      <c r="E34" s="59"/>
      <c r="F34" s="58"/>
      <c r="G34" s="58"/>
      <c r="H34" s="59">
        <f>H26+H33+H28</f>
        <v>210.2</v>
      </c>
      <c r="I34" s="8"/>
      <c r="J34" s="69" t="s">
        <v>20</v>
      </c>
      <c r="K34" s="69" t="s">
        <v>21</v>
      </c>
    </row>
    <row r="35" spans="1:11" ht="31.5" customHeight="1">
      <c r="A35" s="174" t="s">
        <v>76</v>
      </c>
      <c r="B35" s="174"/>
      <c r="C35" s="174"/>
      <c r="D35" s="174"/>
      <c r="E35" s="174"/>
      <c r="F35" s="174"/>
      <c r="G35" s="174"/>
      <c r="H35" s="174"/>
      <c r="I35" s="8"/>
      <c r="J35" s="8"/>
      <c r="K35" s="8"/>
    </row>
    <row r="36" spans="1:11" ht="15.75">
      <c r="A36" s="37"/>
      <c r="B36" s="73" t="s">
        <v>12</v>
      </c>
      <c r="C36" s="36"/>
      <c r="D36" s="36"/>
      <c r="E36" s="36"/>
      <c r="F36" s="36"/>
      <c r="G36" s="36"/>
      <c r="H36" s="36"/>
      <c r="I36" s="8"/>
      <c r="J36" s="8"/>
      <c r="K36" s="8"/>
    </row>
    <row r="37" spans="1:11" ht="15.75">
      <c r="A37" s="118">
        <v>1</v>
      </c>
      <c r="B37" s="7" t="s">
        <v>189</v>
      </c>
      <c r="C37" s="129">
        <v>340</v>
      </c>
      <c r="D37" s="107">
        <v>364</v>
      </c>
      <c r="E37" s="10">
        <f>D37/C37</f>
        <v>1.0705882352941176</v>
      </c>
      <c r="F37" s="107">
        <v>346</v>
      </c>
      <c r="G37" s="107">
        <v>351</v>
      </c>
      <c r="H37" s="10">
        <f>G37/F37</f>
        <v>1.0144508670520231</v>
      </c>
      <c r="I37" s="8"/>
      <c r="J37" s="8"/>
      <c r="K37" s="8"/>
    </row>
    <row r="38" spans="1:11" ht="47.25">
      <c r="A38" s="119">
        <v>2</v>
      </c>
      <c r="B38" s="7" t="s">
        <v>190</v>
      </c>
      <c r="C38" s="125">
        <v>61.2</v>
      </c>
      <c r="D38" s="126">
        <v>51.7</v>
      </c>
      <c r="E38" s="10">
        <f>D38/C38</f>
        <v>0.8447712418300654</v>
      </c>
      <c r="F38" s="110">
        <v>40.5</v>
      </c>
      <c r="G38" s="110">
        <v>41.2</v>
      </c>
      <c r="H38" s="10">
        <f>G38/F38</f>
        <v>1.017283950617284</v>
      </c>
      <c r="I38" s="8"/>
      <c r="J38" s="8"/>
      <c r="K38" s="8"/>
    </row>
    <row r="39" spans="1:12" ht="47.25">
      <c r="A39" s="120">
        <v>3</v>
      </c>
      <c r="B39" s="7" t="s">
        <v>191</v>
      </c>
      <c r="C39" s="127">
        <v>25.5</v>
      </c>
      <c r="D39" s="128">
        <v>29.7</v>
      </c>
      <c r="E39" s="10">
        <f>D39/C39</f>
        <v>1.1647058823529413</v>
      </c>
      <c r="F39" s="122">
        <v>29.6</v>
      </c>
      <c r="G39" s="122">
        <v>29.6</v>
      </c>
      <c r="H39" s="10">
        <f>G39/F39</f>
        <v>1</v>
      </c>
      <c r="I39" s="8"/>
      <c r="J39" s="78"/>
      <c r="K39" s="78"/>
      <c r="L39" s="135"/>
    </row>
    <row r="40" spans="1:12" ht="47.25">
      <c r="A40" s="60"/>
      <c r="B40" s="61" t="s">
        <v>59</v>
      </c>
      <c r="C40" s="62"/>
      <c r="D40" s="62"/>
      <c r="E40" s="63">
        <f>ROUND(AVERAGE(E37:E39)*100,1)</f>
        <v>102.7</v>
      </c>
      <c r="F40" s="63"/>
      <c r="G40" s="63"/>
      <c r="H40" s="63">
        <f>ROUND(AVERAGE(H37:H39)*100,1)</f>
        <v>101.1</v>
      </c>
      <c r="I40" s="8"/>
      <c r="J40" s="136"/>
      <c r="K40" s="136"/>
      <c r="L40" s="135"/>
    </row>
    <row r="41" spans="1:12" ht="50.25">
      <c r="A41" s="60"/>
      <c r="B41" s="64" t="s">
        <v>60</v>
      </c>
      <c r="C41" s="64"/>
      <c r="D41" s="64"/>
      <c r="E41" s="64"/>
      <c r="F41" s="64"/>
      <c r="G41" s="64"/>
      <c r="H41" s="97">
        <f>ROUND(H40/E40,2)</f>
        <v>0.98</v>
      </c>
      <c r="I41" s="8"/>
      <c r="J41" s="137"/>
      <c r="K41" s="136"/>
      <c r="L41" s="135"/>
    </row>
    <row r="42" spans="1:12" ht="18.75">
      <c r="A42" s="60"/>
      <c r="B42" s="64" t="s">
        <v>61</v>
      </c>
      <c r="C42" s="64"/>
      <c r="D42" s="64"/>
      <c r="E42" s="64"/>
      <c r="F42" s="64"/>
      <c r="G42" s="64"/>
      <c r="H42" s="65">
        <v>15</v>
      </c>
      <c r="I42" s="8"/>
      <c r="J42" s="136"/>
      <c r="K42" s="136"/>
      <c r="L42" s="135"/>
    </row>
    <row r="43" spans="1:12" ht="15.75">
      <c r="A43" s="37"/>
      <c r="B43" s="72" t="s">
        <v>66</v>
      </c>
      <c r="C43" s="36"/>
      <c r="D43" s="36"/>
      <c r="E43" s="38"/>
      <c r="F43" s="36"/>
      <c r="G43" s="36"/>
      <c r="H43" s="38"/>
      <c r="I43" s="8"/>
      <c r="J43" s="137"/>
      <c r="K43" s="136"/>
      <c r="L43" s="135"/>
    </row>
    <row r="44" spans="1:12" ht="31.5">
      <c r="A44" s="3">
        <v>1</v>
      </c>
      <c r="B44" s="7" t="s">
        <v>192</v>
      </c>
      <c r="C44" s="95">
        <v>100</v>
      </c>
      <c r="D44" s="95">
        <v>100</v>
      </c>
      <c r="E44" s="10">
        <f>D44/C44</f>
        <v>1</v>
      </c>
      <c r="F44" s="95">
        <v>100</v>
      </c>
      <c r="G44" s="95">
        <v>100</v>
      </c>
      <c r="H44" s="10">
        <f>G44/F44</f>
        <v>1</v>
      </c>
      <c r="I44" s="8"/>
      <c r="J44" s="79"/>
      <c r="K44" s="138"/>
      <c r="L44" s="135"/>
    </row>
    <row r="45" spans="1:12" ht="47.25">
      <c r="A45" s="3">
        <v>2</v>
      </c>
      <c r="B45" s="7" t="s">
        <v>193</v>
      </c>
      <c r="C45" s="4">
        <v>4</v>
      </c>
      <c r="D45" s="95">
        <v>-35</v>
      </c>
      <c r="E45" s="115">
        <f>C45/D45</f>
        <v>-0.11428571428571428</v>
      </c>
      <c r="F45" s="4">
        <v>-45</v>
      </c>
      <c r="G45" s="4">
        <v>-42</v>
      </c>
      <c r="H45" s="102">
        <f>F45/G45</f>
        <v>1.0714285714285714</v>
      </c>
      <c r="I45" s="8"/>
      <c r="J45" s="79"/>
      <c r="K45" s="79"/>
      <c r="L45" s="135"/>
    </row>
    <row r="46" spans="1:12" ht="31.5">
      <c r="A46" s="3">
        <v>3</v>
      </c>
      <c r="B46" s="7" t="s">
        <v>194</v>
      </c>
      <c r="C46" s="4">
        <v>215</v>
      </c>
      <c r="D46" s="4">
        <v>250</v>
      </c>
      <c r="E46" s="10">
        <f>D46/C46</f>
        <v>1.1627906976744187</v>
      </c>
      <c r="F46" s="4">
        <v>0</v>
      </c>
      <c r="G46" s="4">
        <v>0</v>
      </c>
      <c r="H46" s="104">
        <v>1</v>
      </c>
      <c r="I46" s="8"/>
      <c r="J46" s="79"/>
      <c r="K46" s="79"/>
      <c r="L46" s="135"/>
    </row>
    <row r="47" spans="1:12" ht="31.5">
      <c r="A47" s="60"/>
      <c r="B47" s="61" t="s">
        <v>62</v>
      </c>
      <c r="C47" s="62"/>
      <c r="D47" s="62"/>
      <c r="E47" s="63">
        <f>ROUND(AVERAGE((E44+E46)/2)*100,1)</f>
        <v>108.1</v>
      </c>
      <c r="F47" s="62"/>
      <c r="G47" s="62"/>
      <c r="H47" s="63">
        <f>ROUND(AVERAGE(H44:H46)*100,1)</f>
        <v>102.4</v>
      </c>
      <c r="I47" s="8"/>
      <c r="J47" s="79"/>
      <c r="K47" s="79"/>
      <c r="L47" s="135"/>
    </row>
    <row r="48" spans="1:12" ht="48.75">
      <c r="A48" s="56"/>
      <c r="B48" s="57" t="s">
        <v>301</v>
      </c>
      <c r="C48" s="58"/>
      <c r="D48" s="58"/>
      <c r="E48" s="59"/>
      <c r="F48" s="58"/>
      <c r="G48" s="58"/>
      <c r="H48" s="59">
        <f>H40+H47+H42</f>
        <v>218.5</v>
      </c>
      <c r="I48" s="8"/>
      <c r="J48" s="79"/>
      <c r="K48" s="79"/>
      <c r="L48" s="135"/>
    </row>
    <row r="49" spans="1:11" ht="15.75">
      <c r="A49" s="174" t="s">
        <v>36</v>
      </c>
      <c r="B49" s="174"/>
      <c r="C49" s="174"/>
      <c r="D49" s="174"/>
      <c r="E49" s="174"/>
      <c r="F49" s="174"/>
      <c r="G49" s="174"/>
      <c r="H49" s="174"/>
      <c r="I49" s="8"/>
      <c r="J49" s="8"/>
      <c r="K49" s="8"/>
    </row>
    <row r="50" spans="1:11" ht="15.75">
      <c r="A50" s="37"/>
      <c r="B50" s="73" t="s">
        <v>12</v>
      </c>
      <c r="C50" s="36"/>
      <c r="D50" s="36"/>
      <c r="E50" s="36"/>
      <c r="F50" s="36"/>
      <c r="G50" s="36"/>
      <c r="H50" s="36"/>
      <c r="I50" s="8"/>
      <c r="J50" s="8"/>
      <c r="K50" s="8"/>
    </row>
    <row r="51" spans="1:11" ht="31.5">
      <c r="A51" s="118">
        <v>1</v>
      </c>
      <c r="B51" s="7" t="s">
        <v>195</v>
      </c>
      <c r="C51" s="121">
        <v>43.32</v>
      </c>
      <c r="D51" s="96">
        <v>56.17</v>
      </c>
      <c r="E51" s="102">
        <f>C51/D51</f>
        <v>0.7712301940537654</v>
      </c>
      <c r="F51" s="96">
        <v>50.61</v>
      </c>
      <c r="G51" s="96">
        <v>50.61</v>
      </c>
      <c r="H51" s="102">
        <f>F51/G51</f>
        <v>1</v>
      </c>
      <c r="I51" s="8"/>
      <c r="J51" s="8"/>
      <c r="K51" s="8"/>
    </row>
    <row r="52" spans="1:12" ht="63">
      <c r="A52" s="119">
        <v>2</v>
      </c>
      <c r="B52" s="7" t="s">
        <v>196</v>
      </c>
      <c r="C52" s="125">
        <v>97</v>
      </c>
      <c r="D52" s="126">
        <v>74.8</v>
      </c>
      <c r="E52" s="10">
        <f>D52/C52</f>
        <v>0.7711340206185566</v>
      </c>
      <c r="F52" s="110">
        <v>100</v>
      </c>
      <c r="G52" s="110">
        <v>100</v>
      </c>
      <c r="H52" s="10">
        <f>G52/F52</f>
        <v>1</v>
      </c>
      <c r="I52" s="8"/>
      <c r="J52" s="78"/>
      <c r="K52" s="78"/>
      <c r="L52" s="135"/>
    </row>
    <row r="53" spans="1:12" ht="47.25">
      <c r="A53" s="60"/>
      <c r="B53" s="61" t="s">
        <v>59</v>
      </c>
      <c r="C53" s="62"/>
      <c r="D53" s="62"/>
      <c r="E53" s="63">
        <f>ROUND(AVERAGE(E51:E52)*100,1)</f>
        <v>77.1</v>
      </c>
      <c r="F53" s="63"/>
      <c r="G53" s="63"/>
      <c r="H53" s="63">
        <f>ROUND(AVERAGE(H51:H52)*100,1)</f>
        <v>100</v>
      </c>
      <c r="I53" s="8"/>
      <c r="J53" s="136"/>
      <c r="K53" s="136"/>
      <c r="L53" s="135"/>
    </row>
    <row r="54" spans="1:12" ht="50.25">
      <c r="A54" s="60"/>
      <c r="B54" s="64" t="s">
        <v>60</v>
      </c>
      <c r="C54" s="64"/>
      <c r="D54" s="64"/>
      <c r="E54" s="64"/>
      <c r="F54" s="64"/>
      <c r="G54" s="64"/>
      <c r="H54" s="97">
        <f>ROUND(H53/E53,2)</f>
        <v>1.3</v>
      </c>
      <c r="I54" s="8"/>
      <c r="J54" s="137"/>
      <c r="K54" s="136"/>
      <c r="L54" s="135"/>
    </row>
    <row r="55" spans="1:12" ht="18.75">
      <c r="A55" s="60"/>
      <c r="B55" s="64" t="s">
        <v>61</v>
      </c>
      <c r="C55" s="64"/>
      <c r="D55" s="64"/>
      <c r="E55" s="64"/>
      <c r="F55" s="64"/>
      <c r="G55" s="64"/>
      <c r="H55" s="65">
        <v>25</v>
      </c>
      <c r="I55" s="8"/>
      <c r="J55" s="136"/>
      <c r="K55" s="136"/>
      <c r="L55" s="135"/>
    </row>
    <row r="56" spans="1:12" ht="15.75">
      <c r="A56" s="37"/>
      <c r="B56" s="72" t="s">
        <v>66</v>
      </c>
      <c r="C56" s="36"/>
      <c r="D56" s="36"/>
      <c r="E56" s="38"/>
      <c r="F56" s="36"/>
      <c r="G56" s="36"/>
      <c r="H56" s="38"/>
      <c r="I56" s="8"/>
      <c r="J56" s="137"/>
      <c r="K56" s="136"/>
      <c r="L56" s="135"/>
    </row>
    <row r="57" spans="1:12" ht="31.5">
      <c r="A57" s="3">
        <v>1</v>
      </c>
      <c r="B57" s="7" t="s">
        <v>187</v>
      </c>
      <c r="C57" s="4">
        <v>0</v>
      </c>
      <c r="D57" s="4">
        <v>0</v>
      </c>
      <c r="E57" s="104">
        <v>1</v>
      </c>
      <c r="F57" s="4">
        <v>0</v>
      </c>
      <c r="G57" s="4">
        <v>0</v>
      </c>
      <c r="H57" s="104">
        <v>1</v>
      </c>
      <c r="I57" s="8"/>
      <c r="J57" s="79"/>
      <c r="K57" s="138"/>
      <c r="L57" s="135"/>
    </row>
    <row r="58" spans="1:12" ht="31.5">
      <c r="A58" s="60"/>
      <c r="B58" s="61" t="s">
        <v>62</v>
      </c>
      <c r="C58" s="62"/>
      <c r="D58" s="62"/>
      <c r="E58" s="63">
        <f>ROUND(AVERAGE(E57:E57)*100,1)</f>
        <v>100</v>
      </c>
      <c r="F58" s="62"/>
      <c r="G58" s="62"/>
      <c r="H58" s="63">
        <f>ROUND(AVERAGE(H57:H57)*100,1)</f>
        <v>100</v>
      </c>
      <c r="I58" s="8"/>
      <c r="J58" s="79"/>
      <c r="K58" s="79"/>
      <c r="L58" s="135"/>
    </row>
    <row r="59" spans="1:12" ht="48.75">
      <c r="A59" s="56"/>
      <c r="B59" s="57" t="s">
        <v>301</v>
      </c>
      <c r="C59" s="58"/>
      <c r="D59" s="58"/>
      <c r="E59" s="59"/>
      <c r="F59" s="58"/>
      <c r="G59" s="58"/>
      <c r="H59" s="59">
        <f>H53+H58+H55</f>
        <v>225</v>
      </c>
      <c r="I59" s="8"/>
      <c r="J59" s="79"/>
      <c r="K59" s="79"/>
      <c r="L59" s="135"/>
    </row>
    <row r="60" spans="1:11" ht="30" customHeight="1">
      <c r="A60" s="174" t="s">
        <v>37</v>
      </c>
      <c r="B60" s="174"/>
      <c r="C60" s="174"/>
      <c r="D60" s="174"/>
      <c r="E60" s="174"/>
      <c r="F60" s="174"/>
      <c r="G60" s="174"/>
      <c r="H60" s="174"/>
      <c r="I60" s="8"/>
      <c r="J60" s="8"/>
      <c r="K60" s="8"/>
    </row>
    <row r="61" spans="1:11" ht="15.75">
      <c r="A61" s="37"/>
      <c r="B61" s="73" t="s">
        <v>12</v>
      </c>
      <c r="C61" s="36"/>
      <c r="D61" s="36"/>
      <c r="E61" s="36"/>
      <c r="F61" s="36"/>
      <c r="G61" s="36"/>
      <c r="H61" s="36"/>
      <c r="I61" s="8"/>
      <c r="J61" s="8"/>
      <c r="K61" s="8"/>
    </row>
    <row r="62" spans="1:11" ht="47.25">
      <c r="A62" s="118">
        <v>1</v>
      </c>
      <c r="B62" s="7" t="s">
        <v>197</v>
      </c>
      <c r="C62" s="96">
        <v>127376.25</v>
      </c>
      <c r="D62" s="96">
        <v>169835</v>
      </c>
      <c r="E62" s="102">
        <f aca="true" t="shared" si="0" ref="E62:E69">C62/D62</f>
        <v>0.75</v>
      </c>
      <c r="F62" s="96">
        <v>239438</v>
      </c>
      <c r="G62" s="96">
        <v>189438</v>
      </c>
      <c r="H62" s="102">
        <f aca="true" t="shared" si="1" ref="H62:H69">F62/G62</f>
        <v>1.2639385973247184</v>
      </c>
      <c r="I62" s="8"/>
      <c r="J62" s="8"/>
      <c r="K62" s="8"/>
    </row>
    <row r="63" spans="1:11" ht="47.25">
      <c r="A63" s="119">
        <v>2</v>
      </c>
      <c r="B63" s="7" t="s">
        <v>198</v>
      </c>
      <c r="C63" s="108">
        <v>4162.51</v>
      </c>
      <c r="D63" s="108">
        <v>1819.22</v>
      </c>
      <c r="E63" s="102">
        <f t="shared" si="0"/>
        <v>2.288074009740438</v>
      </c>
      <c r="F63" s="108">
        <v>1434.03</v>
      </c>
      <c r="G63" s="108">
        <v>1384.36</v>
      </c>
      <c r="H63" s="102">
        <f t="shared" si="1"/>
        <v>1.035879395532954</v>
      </c>
      <c r="I63" s="8"/>
      <c r="J63" s="8"/>
      <c r="K63" s="8"/>
    </row>
    <row r="64" spans="1:11" ht="15.75">
      <c r="A64" s="120">
        <v>3</v>
      </c>
      <c r="B64" s="7" t="s">
        <v>199</v>
      </c>
      <c r="C64" s="122">
        <v>6</v>
      </c>
      <c r="D64" s="122">
        <v>0.4</v>
      </c>
      <c r="E64" s="102">
        <f t="shared" si="0"/>
        <v>15</v>
      </c>
      <c r="F64" s="122">
        <v>5.5</v>
      </c>
      <c r="G64" s="122">
        <v>1.9</v>
      </c>
      <c r="H64" s="102">
        <f t="shared" si="1"/>
        <v>2.8947368421052633</v>
      </c>
      <c r="I64" s="8"/>
      <c r="J64" s="8"/>
      <c r="K64" s="8"/>
    </row>
    <row r="65" spans="1:11" ht="31.5">
      <c r="A65" s="118">
        <v>4</v>
      </c>
      <c r="B65" s="7" t="s">
        <v>200</v>
      </c>
      <c r="C65" s="95">
        <v>29</v>
      </c>
      <c r="D65" s="95">
        <v>23.1</v>
      </c>
      <c r="E65" s="102">
        <f t="shared" si="0"/>
        <v>1.2554112554112553</v>
      </c>
      <c r="F65" s="95">
        <v>27</v>
      </c>
      <c r="G65" s="95">
        <v>24.1</v>
      </c>
      <c r="H65" s="102">
        <f t="shared" si="1"/>
        <v>1.120331950207469</v>
      </c>
      <c r="I65" s="8"/>
      <c r="J65" s="8"/>
      <c r="K65" s="8"/>
    </row>
    <row r="66" spans="1:11" ht="31.5">
      <c r="A66" s="3">
        <v>5</v>
      </c>
      <c r="B66" s="7" t="s">
        <v>201</v>
      </c>
      <c r="C66" s="116">
        <v>11</v>
      </c>
      <c r="D66" s="116">
        <v>15.7</v>
      </c>
      <c r="E66" s="117">
        <f t="shared" si="0"/>
        <v>0.7006369426751593</v>
      </c>
      <c r="F66" s="116">
        <v>10</v>
      </c>
      <c r="G66" s="116">
        <v>23</v>
      </c>
      <c r="H66" s="117">
        <f t="shared" si="1"/>
        <v>0.43478260869565216</v>
      </c>
      <c r="I66" s="8"/>
      <c r="J66" s="8"/>
      <c r="K66" s="8"/>
    </row>
    <row r="67" spans="1:11" ht="31.5">
      <c r="A67" s="3">
        <v>6</v>
      </c>
      <c r="B67" s="7" t="s">
        <v>202</v>
      </c>
      <c r="C67" s="95">
        <v>16.5</v>
      </c>
      <c r="D67" s="95">
        <v>7.5</v>
      </c>
      <c r="E67" s="102">
        <f t="shared" si="0"/>
        <v>2.2</v>
      </c>
      <c r="F67" s="95">
        <v>14.5</v>
      </c>
      <c r="G67" s="95">
        <v>8.4</v>
      </c>
      <c r="H67" s="102">
        <f t="shared" si="1"/>
        <v>1.726190476190476</v>
      </c>
      <c r="I67" s="8"/>
      <c r="J67" s="8"/>
      <c r="K67" s="8"/>
    </row>
    <row r="68" spans="1:11" ht="15.75">
      <c r="A68" s="3">
        <v>7</v>
      </c>
      <c r="B68" s="7" t="s">
        <v>203</v>
      </c>
      <c r="C68" s="95">
        <v>21</v>
      </c>
      <c r="D68" s="95">
        <v>0.8</v>
      </c>
      <c r="E68" s="102">
        <f t="shared" si="0"/>
        <v>26.25</v>
      </c>
      <c r="F68" s="95">
        <v>21</v>
      </c>
      <c r="G68" s="95">
        <v>0.8</v>
      </c>
      <c r="H68" s="102">
        <f t="shared" si="1"/>
        <v>26.25</v>
      </c>
      <c r="I68" s="8"/>
      <c r="J68" s="8"/>
      <c r="K68" s="8"/>
    </row>
    <row r="69" spans="1:12" ht="31.5">
      <c r="A69" s="3">
        <v>8</v>
      </c>
      <c r="B69" s="7" t="s">
        <v>204</v>
      </c>
      <c r="C69" s="95">
        <v>14.3</v>
      </c>
      <c r="D69" s="95">
        <v>15</v>
      </c>
      <c r="E69" s="102">
        <f t="shared" si="0"/>
        <v>0.9533333333333334</v>
      </c>
      <c r="F69" s="95">
        <v>14.2</v>
      </c>
      <c r="G69" s="95">
        <v>15.3</v>
      </c>
      <c r="H69" s="102">
        <f t="shared" si="1"/>
        <v>0.9281045751633986</v>
      </c>
      <c r="I69" s="8"/>
      <c r="J69" s="78"/>
      <c r="K69" s="78"/>
      <c r="L69" s="135"/>
    </row>
    <row r="70" spans="1:12" ht="47.25">
      <c r="A70" s="60"/>
      <c r="B70" s="61" t="s">
        <v>59</v>
      </c>
      <c r="C70" s="62"/>
      <c r="D70" s="62"/>
      <c r="E70" s="63">
        <f>ROUND(AVERAGE(E62:E69)*100,1)</f>
        <v>617.5</v>
      </c>
      <c r="F70" s="63"/>
      <c r="G70" s="63"/>
      <c r="H70" s="63">
        <f>ROUND(AVERAGE(H62:H69)*100,1)</f>
        <v>445.7</v>
      </c>
      <c r="I70" s="8"/>
      <c r="J70" s="136"/>
      <c r="K70" s="136"/>
      <c r="L70" s="135"/>
    </row>
    <row r="71" spans="1:12" ht="50.25">
      <c r="A71" s="60"/>
      <c r="B71" s="64" t="s">
        <v>60</v>
      </c>
      <c r="C71" s="64"/>
      <c r="D71" s="64"/>
      <c r="E71" s="64"/>
      <c r="F71" s="64"/>
      <c r="G71" s="64"/>
      <c r="H71" s="97">
        <f>ROUND(H70/E70,2)</f>
        <v>0.72</v>
      </c>
      <c r="I71" s="8"/>
      <c r="J71" s="137"/>
      <c r="K71" s="136"/>
      <c r="L71" s="135"/>
    </row>
    <row r="72" spans="1:12" ht="18.75">
      <c r="A72" s="60"/>
      <c r="B72" s="64" t="s">
        <v>61</v>
      </c>
      <c r="C72" s="64"/>
      <c r="D72" s="64"/>
      <c r="E72" s="64"/>
      <c r="F72" s="64"/>
      <c r="G72" s="64"/>
      <c r="H72" s="65">
        <v>15</v>
      </c>
      <c r="I72" s="8"/>
      <c r="J72" s="136"/>
      <c r="K72" s="136"/>
      <c r="L72" s="135"/>
    </row>
    <row r="73" spans="1:12" ht="15.75">
      <c r="A73" s="37"/>
      <c r="B73" s="72" t="s">
        <v>66</v>
      </c>
      <c r="C73" s="36"/>
      <c r="D73" s="36"/>
      <c r="E73" s="38"/>
      <c r="F73" s="36"/>
      <c r="G73" s="36"/>
      <c r="H73" s="38"/>
      <c r="I73" s="8"/>
      <c r="J73" s="137"/>
      <c r="K73" s="136"/>
      <c r="L73" s="135"/>
    </row>
    <row r="74" spans="1:12" ht="47.25">
      <c r="A74" s="3">
        <v>1</v>
      </c>
      <c r="B74" s="7" t="s">
        <v>205</v>
      </c>
      <c r="C74" s="95">
        <v>100</v>
      </c>
      <c r="D74" s="95">
        <v>100</v>
      </c>
      <c r="E74" s="10">
        <f>D74/C74</f>
        <v>1</v>
      </c>
      <c r="F74" s="95">
        <v>100</v>
      </c>
      <c r="G74" s="95">
        <v>100</v>
      </c>
      <c r="H74" s="10">
        <f>G74/F74</f>
        <v>1</v>
      </c>
      <c r="I74" s="8"/>
      <c r="J74" s="79"/>
      <c r="K74" s="138"/>
      <c r="L74" s="135"/>
    </row>
    <row r="75" spans="1:12" ht="47.25">
      <c r="A75" s="3">
        <v>2</v>
      </c>
      <c r="B75" s="7" t="s">
        <v>206</v>
      </c>
      <c r="C75" s="95">
        <v>100</v>
      </c>
      <c r="D75" s="95">
        <v>100</v>
      </c>
      <c r="E75" s="10">
        <f>D75/C75</f>
        <v>1</v>
      </c>
      <c r="F75" s="95">
        <v>100</v>
      </c>
      <c r="G75" s="95">
        <v>100</v>
      </c>
      <c r="H75" s="10">
        <f>G75/F75</f>
        <v>1</v>
      </c>
      <c r="I75" s="8"/>
      <c r="J75" s="79"/>
      <c r="K75" s="79"/>
      <c r="L75" s="135"/>
    </row>
    <row r="76" spans="1:12" ht="31.5">
      <c r="A76" s="60"/>
      <c r="B76" s="61" t="s">
        <v>62</v>
      </c>
      <c r="C76" s="62"/>
      <c r="D76" s="62"/>
      <c r="E76" s="63">
        <f>ROUND(AVERAGE(E74:E75)*100,1)</f>
        <v>100</v>
      </c>
      <c r="F76" s="62"/>
      <c r="G76" s="62"/>
      <c r="H76" s="63">
        <f>ROUND(AVERAGE(H74:H75)*100,1)</f>
        <v>100</v>
      </c>
      <c r="I76" s="8"/>
      <c r="J76" s="79"/>
      <c r="K76" s="79"/>
      <c r="L76" s="135"/>
    </row>
    <row r="77" spans="1:12" ht="48.75">
      <c r="A77" s="56"/>
      <c r="B77" s="57" t="s">
        <v>301</v>
      </c>
      <c r="C77" s="58"/>
      <c r="D77" s="58"/>
      <c r="E77" s="59"/>
      <c r="F77" s="58"/>
      <c r="G77" s="58"/>
      <c r="H77" s="59">
        <v>250</v>
      </c>
      <c r="I77" s="8"/>
      <c r="J77" s="79"/>
      <c r="K77" s="79"/>
      <c r="L77" s="135"/>
    </row>
    <row r="78" spans="1:11" ht="44.25" customHeight="1">
      <c r="A78" s="174" t="s">
        <v>38</v>
      </c>
      <c r="B78" s="174"/>
      <c r="C78" s="174"/>
      <c r="D78" s="174"/>
      <c r="E78" s="174"/>
      <c r="F78" s="174"/>
      <c r="G78" s="174"/>
      <c r="H78" s="174"/>
      <c r="I78" s="8"/>
      <c r="J78" s="8"/>
      <c r="K78" s="8"/>
    </row>
    <row r="79" spans="1:11" ht="15.75">
      <c r="A79" s="37"/>
      <c r="B79" s="73" t="s">
        <v>12</v>
      </c>
      <c r="C79" s="36"/>
      <c r="D79" s="36"/>
      <c r="E79" s="36"/>
      <c r="F79" s="36"/>
      <c r="G79" s="36"/>
      <c r="H79" s="36"/>
      <c r="I79" s="8"/>
      <c r="J79" s="8"/>
      <c r="K79" s="8"/>
    </row>
    <row r="80" spans="1:11" ht="47.25">
      <c r="A80" s="118">
        <v>1</v>
      </c>
      <c r="B80" s="7" t="s">
        <v>207</v>
      </c>
      <c r="C80" s="96">
        <v>28743.1</v>
      </c>
      <c r="D80" s="96">
        <v>28743.1</v>
      </c>
      <c r="E80" s="102">
        <f>C80/D80</f>
        <v>1</v>
      </c>
      <c r="F80" s="96">
        <v>0</v>
      </c>
      <c r="G80" s="96">
        <v>0</v>
      </c>
      <c r="H80" s="115"/>
      <c r="I80" s="8"/>
      <c r="J80" s="8"/>
      <c r="K80" s="8"/>
    </row>
    <row r="81" spans="1:11" ht="47.25">
      <c r="A81" s="119">
        <v>2</v>
      </c>
      <c r="B81" s="7" t="s">
        <v>208</v>
      </c>
      <c r="C81" s="140"/>
      <c r="D81" s="140"/>
      <c r="E81" s="115"/>
      <c r="F81" s="139"/>
      <c r="G81" s="139"/>
      <c r="H81" s="115"/>
      <c r="I81" s="8"/>
      <c r="J81" s="8"/>
      <c r="K81" s="8"/>
    </row>
    <row r="82" spans="1:11" ht="47.25">
      <c r="A82" s="120">
        <v>3</v>
      </c>
      <c r="B82" s="7" t="s">
        <v>209</v>
      </c>
      <c r="C82" s="139"/>
      <c r="D82" s="139"/>
      <c r="E82" s="115"/>
      <c r="F82" s="99">
        <v>10000</v>
      </c>
      <c r="G82" s="99">
        <v>4781.7</v>
      </c>
      <c r="H82" s="102">
        <f aca="true" t="shared" si="2" ref="H82:H87">F82/G82</f>
        <v>2.0913064391325262</v>
      </c>
      <c r="I82" s="8"/>
      <c r="J82" s="8"/>
      <c r="K82" s="8"/>
    </row>
    <row r="83" spans="1:11" ht="47.25">
      <c r="A83" s="118">
        <v>4</v>
      </c>
      <c r="B83" s="7" t="s">
        <v>210</v>
      </c>
      <c r="C83" s="96">
        <v>344419.13</v>
      </c>
      <c r="D83" s="96">
        <v>344419.13</v>
      </c>
      <c r="E83" s="102">
        <f>C83/D83</f>
        <v>1</v>
      </c>
      <c r="F83" s="96">
        <v>350243.52</v>
      </c>
      <c r="G83" s="96">
        <v>350243.52</v>
      </c>
      <c r="H83" s="102">
        <f t="shared" si="2"/>
        <v>1</v>
      </c>
      <c r="I83" s="8"/>
      <c r="J83" s="8"/>
      <c r="K83" s="8"/>
    </row>
    <row r="84" spans="1:11" ht="47.25">
      <c r="A84" s="3">
        <v>5</v>
      </c>
      <c r="B84" s="7" t="s">
        <v>138</v>
      </c>
      <c r="C84" s="116">
        <v>100</v>
      </c>
      <c r="D84" s="116">
        <v>100</v>
      </c>
      <c r="E84" s="117">
        <f>C84/D84</f>
        <v>1</v>
      </c>
      <c r="F84" s="116">
        <v>100</v>
      </c>
      <c r="G84" s="116">
        <v>100</v>
      </c>
      <c r="H84" s="117">
        <f t="shared" si="2"/>
        <v>1</v>
      </c>
      <c r="I84" s="8"/>
      <c r="J84" s="8"/>
      <c r="K84" s="8"/>
    </row>
    <row r="85" spans="1:11" ht="47.25">
      <c r="A85" s="3">
        <v>6</v>
      </c>
      <c r="B85" s="7" t="s">
        <v>211</v>
      </c>
      <c r="C85" s="95">
        <v>100</v>
      </c>
      <c r="D85" s="95">
        <v>100</v>
      </c>
      <c r="E85" s="102">
        <f>C85/D85</f>
        <v>1</v>
      </c>
      <c r="F85" s="95">
        <v>100</v>
      </c>
      <c r="G85" s="95">
        <v>100</v>
      </c>
      <c r="H85" s="102">
        <f t="shared" si="2"/>
        <v>1</v>
      </c>
      <c r="I85" s="8"/>
      <c r="J85" s="8"/>
      <c r="K85" s="8"/>
    </row>
    <row r="86" spans="1:11" ht="47.25">
      <c r="A86" s="3">
        <v>7</v>
      </c>
      <c r="B86" s="7" t="s">
        <v>212</v>
      </c>
      <c r="C86" s="139"/>
      <c r="D86" s="139"/>
      <c r="E86" s="115"/>
      <c r="F86" s="95">
        <v>100</v>
      </c>
      <c r="G86" s="95">
        <v>100</v>
      </c>
      <c r="H86" s="102">
        <f t="shared" si="2"/>
        <v>1</v>
      </c>
      <c r="I86" s="8"/>
      <c r="J86" s="8"/>
      <c r="K86" s="8"/>
    </row>
    <row r="87" spans="1:12" ht="63">
      <c r="A87" s="3">
        <v>8</v>
      </c>
      <c r="B87" s="7" t="s">
        <v>213</v>
      </c>
      <c r="C87" s="95">
        <v>100</v>
      </c>
      <c r="D87" s="95">
        <v>100</v>
      </c>
      <c r="E87" s="102">
        <f>C87/D87</f>
        <v>1</v>
      </c>
      <c r="F87" s="95">
        <v>100</v>
      </c>
      <c r="G87" s="95">
        <v>100</v>
      </c>
      <c r="H87" s="102">
        <f t="shared" si="2"/>
        <v>1</v>
      </c>
      <c r="I87" s="8"/>
      <c r="J87" s="78"/>
      <c r="K87" s="78"/>
      <c r="L87" s="135"/>
    </row>
    <row r="88" spans="1:12" ht="47.25">
      <c r="A88" s="60"/>
      <c r="B88" s="61" t="s">
        <v>59</v>
      </c>
      <c r="C88" s="62"/>
      <c r="D88" s="62"/>
      <c r="E88" s="63">
        <f>ROUND(AVERAGE(E80:E87)*100,1)</f>
        <v>100</v>
      </c>
      <c r="F88" s="63"/>
      <c r="G88" s="63"/>
      <c r="H88" s="63">
        <f>ROUND(AVERAGE(H80:H87)*100,1)</f>
        <v>118.2</v>
      </c>
      <c r="I88" s="8"/>
      <c r="J88" s="136"/>
      <c r="K88" s="136"/>
      <c r="L88" s="135"/>
    </row>
    <row r="89" spans="1:12" ht="50.25">
      <c r="A89" s="60"/>
      <c r="B89" s="64" t="s">
        <v>60</v>
      </c>
      <c r="C89" s="64"/>
      <c r="D89" s="64"/>
      <c r="E89" s="64"/>
      <c r="F89" s="64"/>
      <c r="G89" s="64"/>
      <c r="H89" s="97">
        <f>ROUND(H88/E88,2)</f>
        <v>1.18</v>
      </c>
      <c r="I89" s="8"/>
      <c r="J89" s="137"/>
      <c r="K89" s="136"/>
      <c r="L89" s="135"/>
    </row>
    <row r="90" spans="1:12" ht="18.75">
      <c r="A90" s="60"/>
      <c r="B90" s="64" t="s">
        <v>61</v>
      </c>
      <c r="C90" s="64"/>
      <c r="D90" s="64"/>
      <c r="E90" s="64"/>
      <c r="F90" s="64"/>
      <c r="G90" s="64"/>
      <c r="H90" s="65">
        <v>25</v>
      </c>
      <c r="I90" s="8"/>
      <c r="J90" s="136"/>
      <c r="K90" s="136"/>
      <c r="L90" s="135"/>
    </row>
    <row r="91" spans="1:12" ht="15.75">
      <c r="A91" s="37"/>
      <c r="B91" s="72" t="s">
        <v>66</v>
      </c>
      <c r="C91" s="36"/>
      <c r="D91" s="36"/>
      <c r="E91" s="38"/>
      <c r="F91" s="36"/>
      <c r="G91" s="36"/>
      <c r="H91" s="38"/>
      <c r="I91" s="8"/>
      <c r="J91" s="137"/>
      <c r="K91" s="136"/>
      <c r="L91" s="135"/>
    </row>
    <row r="92" spans="1:12" ht="31.5">
      <c r="A92" s="3">
        <v>1</v>
      </c>
      <c r="B92" s="7" t="s">
        <v>139</v>
      </c>
      <c r="C92" s="95">
        <v>100</v>
      </c>
      <c r="D92" s="95">
        <v>100</v>
      </c>
      <c r="E92" s="10">
        <f>D92/C92</f>
        <v>1</v>
      </c>
      <c r="F92" s="95">
        <v>100</v>
      </c>
      <c r="G92" s="95">
        <v>100</v>
      </c>
      <c r="H92" s="10">
        <f>G92/F92</f>
        <v>1</v>
      </c>
      <c r="I92" s="8"/>
      <c r="J92" s="79"/>
      <c r="K92" s="138"/>
      <c r="L92" s="135"/>
    </row>
    <row r="93" spans="1:12" ht="31.5">
      <c r="A93" s="60"/>
      <c r="B93" s="61" t="s">
        <v>62</v>
      </c>
      <c r="C93" s="62"/>
      <c r="D93" s="62"/>
      <c r="E93" s="63">
        <f>ROUND(AVERAGE(E92:E92)*100,1)</f>
        <v>100</v>
      </c>
      <c r="F93" s="62"/>
      <c r="G93" s="62"/>
      <c r="H93" s="63">
        <f>ROUND(AVERAGE(H92:H92)*100,1)</f>
        <v>100</v>
      </c>
      <c r="I93" s="8"/>
      <c r="J93" s="79"/>
      <c r="K93" s="79"/>
      <c r="L93" s="135"/>
    </row>
    <row r="94" spans="1:12" ht="48.75">
      <c r="A94" s="56"/>
      <c r="B94" s="57" t="s">
        <v>301</v>
      </c>
      <c r="C94" s="58"/>
      <c r="D94" s="58"/>
      <c r="E94" s="59"/>
      <c r="F94" s="58"/>
      <c r="G94" s="58"/>
      <c r="H94" s="59">
        <f>H88+H93+H90</f>
        <v>243.2</v>
      </c>
      <c r="I94" s="8"/>
      <c r="J94" s="79"/>
      <c r="K94" s="79"/>
      <c r="L94" s="135"/>
    </row>
    <row r="95" spans="1:11" ht="15.75">
      <c r="A95" s="174" t="s">
        <v>39</v>
      </c>
      <c r="B95" s="174"/>
      <c r="C95" s="174"/>
      <c r="D95" s="174"/>
      <c r="E95" s="174"/>
      <c r="F95" s="174"/>
      <c r="G95" s="174"/>
      <c r="H95" s="174"/>
      <c r="I95" s="8"/>
      <c r="J95" s="8"/>
      <c r="K95" s="8"/>
    </row>
    <row r="96" spans="1:11" ht="25.5">
      <c r="A96" s="37"/>
      <c r="B96" s="73" t="s">
        <v>12</v>
      </c>
      <c r="C96" s="36"/>
      <c r="D96" s="36"/>
      <c r="E96" s="36"/>
      <c r="F96" s="36"/>
      <c r="G96" s="36"/>
      <c r="H96" s="36"/>
      <c r="I96" s="8"/>
      <c r="J96" s="71" t="s">
        <v>13</v>
      </c>
      <c r="K96" s="71" t="s">
        <v>14</v>
      </c>
    </row>
    <row r="97" spans="1:11" ht="31.5">
      <c r="A97" s="118">
        <v>1</v>
      </c>
      <c r="B97" s="7" t="s">
        <v>215</v>
      </c>
      <c r="C97" s="121">
        <v>8558.17</v>
      </c>
      <c r="D97" s="96">
        <v>4344.02</v>
      </c>
      <c r="E97" s="102">
        <f>C97/D97</f>
        <v>1.970103728804195</v>
      </c>
      <c r="F97" s="96"/>
      <c r="G97" s="96"/>
      <c r="H97" s="102"/>
      <c r="I97" s="8"/>
      <c r="J97" s="27" t="s">
        <v>43</v>
      </c>
      <c r="K97" s="28">
        <v>0</v>
      </c>
    </row>
    <row r="98" spans="1:12" ht="47.25">
      <c r="A98" s="60"/>
      <c r="B98" s="61" t="s">
        <v>59</v>
      </c>
      <c r="C98" s="62"/>
      <c r="D98" s="62"/>
      <c r="E98" s="63">
        <f>ROUND(AVERAGE(E97:E97)*100,1)</f>
        <v>197</v>
      </c>
      <c r="F98" s="63"/>
      <c r="G98" s="63"/>
      <c r="H98" s="63">
        <v>0</v>
      </c>
      <c r="I98" s="8"/>
      <c r="J98" s="28" t="s">
        <v>44</v>
      </c>
      <c r="K98" s="28">
        <v>15</v>
      </c>
      <c r="L98" s="135"/>
    </row>
    <row r="99" spans="1:12" ht="50.25">
      <c r="A99" s="60"/>
      <c r="B99" s="64" t="s">
        <v>60</v>
      </c>
      <c r="C99" s="64"/>
      <c r="D99" s="64"/>
      <c r="E99" s="64"/>
      <c r="F99" s="64"/>
      <c r="G99" s="64"/>
      <c r="H99" s="97">
        <f>ROUND(H98/E98,2)</f>
        <v>0</v>
      </c>
      <c r="I99" s="8"/>
      <c r="J99" s="27" t="s">
        <v>45</v>
      </c>
      <c r="K99" s="28">
        <v>25</v>
      </c>
      <c r="L99" s="135"/>
    </row>
    <row r="100" spans="1:12" ht="25.5">
      <c r="A100" s="60"/>
      <c r="B100" s="64" t="s">
        <v>61</v>
      </c>
      <c r="C100" s="64"/>
      <c r="D100" s="64"/>
      <c r="E100" s="64"/>
      <c r="F100" s="64"/>
      <c r="G100" s="64"/>
      <c r="H100" s="65">
        <v>0</v>
      </c>
      <c r="I100" s="8"/>
      <c r="J100" s="70" t="s">
        <v>177</v>
      </c>
      <c r="K100" s="114" t="s">
        <v>188</v>
      </c>
      <c r="L100" s="161" t="s">
        <v>219</v>
      </c>
    </row>
    <row r="101" spans="1:12" ht="15.75">
      <c r="A101" s="37"/>
      <c r="B101" s="72" t="s">
        <v>66</v>
      </c>
      <c r="C101" s="36"/>
      <c r="D101" s="36"/>
      <c r="E101" s="38"/>
      <c r="F101" s="36"/>
      <c r="G101" s="36"/>
      <c r="H101" s="38"/>
      <c r="I101" s="8"/>
      <c r="J101" s="69" t="s">
        <v>16</v>
      </c>
      <c r="K101" s="69" t="s">
        <v>17</v>
      </c>
      <c r="L101" s="162" t="s">
        <v>220</v>
      </c>
    </row>
    <row r="102" spans="1:12" ht="45">
      <c r="A102" s="3">
        <v>1</v>
      </c>
      <c r="B102" s="39" t="s">
        <v>214</v>
      </c>
      <c r="C102" s="116">
        <v>100</v>
      </c>
      <c r="D102" s="116">
        <v>97.8</v>
      </c>
      <c r="E102" s="10">
        <f>D102/C102</f>
        <v>0.978</v>
      </c>
      <c r="F102" s="116">
        <v>100</v>
      </c>
      <c r="G102" s="116">
        <v>100</v>
      </c>
      <c r="H102" s="10">
        <f>G102/F102</f>
        <v>1</v>
      </c>
      <c r="I102" s="8"/>
      <c r="J102" s="69" t="s">
        <v>18</v>
      </c>
      <c r="K102" s="69" t="s">
        <v>19</v>
      </c>
      <c r="L102" s="162" t="s">
        <v>221</v>
      </c>
    </row>
    <row r="103" spans="1:12" ht="31.5">
      <c r="A103" s="60"/>
      <c r="B103" s="61" t="s">
        <v>62</v>
      </c>
      <c r="C103" s="62"/>
      <c r="D103" s="62"/>
      <c r="E103" s="63">
        <f>ROUND(AVERAGE(E102:E102)*100,1)</f>
        <v>97.8</v>
      </c>
      <c r="F103" s="62"/>
      <c r="G103" s="62"/>
      <c r="H103" s="63">
        <f>ROUND(AVERAGE(H102:H102)*100,1)</f>
        <v>100</v>
      </c>
      <c r="I103" s="8"/>
      <c r="J103" s="69" t="s">
        <v>20</v>
      </c>
      <c r="K103" s="69" t="s">
        <v>21</v>
      </c>
      <c r="L103" s="162" t="s">
        <v>222</v>
      </c>
    </row>
    <row r="104" spans="1:14" ht="48.75">
      <c r="A104" s="56"/>
      <c r="B104" s="57" t="s">
        <v>301</v>
      </c>
      <c r="C104" s="58"/>
      <c r="D104" s="58"/>
      <c r="E104" s="59"/>
      <c r="F104" s="58"/>
      <c r="G104" s="58"/>
      <c r="H104" s="59">
        <f>H98+H103+H100</f>
        <v>100</v>
      </c>
      <c r="I104" s="78"/>
      <c r="J104" s="79"/>
      <c r="K104" s="79"/>
      <c r="L104" s="79"/>
      <c r="M104" s="80"/>
      <c r="N104" s="80"/>
    </row>
    <row r="105" spans="1:14" ht="15.75">
      <c r="A105" s="174" t="s">
        <v>23</v>
      </c>
      <c r="B105" s="174"/>
      <c r="C105" s="174"/>
      <c r="D105" s="174"/>
      <c r="E105" s="174"/>
      <c r="F105" s="174"/>
      <c r="G105" s="174"/>
      <c r="H105" s="174"/>
      <c r="I105" s="78"/>
      <c r="J105" s="78"/>
      <c r="K105" s="78"/>
      <c r="L105" s="80"/>
      <c r="M105" s="80"/>
      <c r="N105" s="80"/>
    </row>
    <row r="106" spans="1:14" ht="15.75">
      <c r="A106" s="37"/>
      <c r="B106" s="73" t="s">
        <v>12</v>
      </c>
      <c r="C106" s="36"/>
      <c r="D106" s="36"/>
      <c r="E106" s="36"/>
      <c r="F106" s="36"/>
      <c r="G106" s="36"/>
      <c r="H106" s="36"/>
      <c r="I106" s="78"/>
      <c r="J106" s="78"/>
      <c r="K106" s="78"/>
      <c r="L106" s="80"/>
      <c r="M106" s="80"/>
      <c r="N106" s="80"/>
    </row>
    <row r="107" spans="1:11" ht="47.25">
      <c r="A107" s="118">
        <v>1</v>
      </c>
      <c r="B107" s="7" t="s">
        <v>216</v>
      </c>
      <c r="C107" s="121">
        <v>8630.15</v>
      </c>
      <c r="D107" s="96">
        <v>7767.14</v>
      </c>
      <c r="E107" s="102">
        <f>C107/D107</f>
        <v>1.11111039584712</v>
      </c>
      <c r="F107" s="96">
        <v>13239.56</v>
      </c>
      <c r="G107" s="96">
        <v>13239.56</v>
      </c>
      <c r="H107" s="102">
        <f>F107/G107</f>
        <v>1</v>
      </c>
      <c r="I107" s="8"/>
      <c r="J107" s="8"/>
      <c r="K107" s="8"/>
    </row>
    <row r="108" spans="1:12" ht="31.5">
      <c r="A108" s="119">
        <v>2</v>
      </c>
      <c r="B108" s="7" t="s">
        <v>217</v>
      </c>
      <c r="C108" s="110">
        <v>100</v>
      </c>
      <c r="D108" s="110">
        <v>100</v>
      </c>
      <c r="E108" s="10">
        <f>D108/C108</f>
        <v>1</v>
      </c>
      <c r="F108" s="110">
        <v>100</v>
      </c>
      <c r="G108" s="110">
        <v>100</v>
      </c>
      <c r="H108" s="10">
        <f>G108/F108</f>
        <v>1</v>
      </c>
      <c r="I108" s="8"/>
      <c r="J108" s="78"/>
      <c r="K108" s="78"/>
      <c r="L108" s="135"/>
    </row>
    <row r="109" spans="1:12" ht="47.25">
      <c r="A109" s="60"/>
      <c r="B109" s="61" t="s">
        <v>59</v>
      </c>
      <c r="C109" s="63"/>
      <c r="D109" s="63"/>
      <c r="E109" s="63">
        <f>ROUND(AVERAGE(E107:E108)*100,1)</f>
        <v>105.6</v>
      </c>
      <c r="F109" s="63"/>
      <c r="G109" s="63"/>
      <c r="H109" s="63">
        <f>ROUND(AVERAGE(H107:H108)*100,1)</f>
        <v>100</v>
      </c>
      <c r="I109" s="8"/>
      <c r="J109" s="136"/>
      <c r="K109" s="136"/>
      <c r="L109" s="135"/>
    </row>
    <row r="110" spans="1:12" ht="50.25">
      <c r="A110" s="60"/>
      <c r="B110" s="64" t="s">
        <v>60</v>
      </c>
      <c r="C110" s="64"/>
      <c r="D110" s="64"/>
      <c r="E110" s="64"/>
      <c r="F110" s="64"/>
      <c r="G110" s="64"/>
      <c r="H110" s="97">
        <f>ROUND(H109/E109,2)</f>
        <v>0.95</v>
      </c>
      <c r="I110" s="8"/>
      <c r="J110" s="137"/>
      <c r="K110" s="136"/>
      <c r="L110" s="135"/>
    </row>
    <row r="111" spans="1:12" ht="18.75">
      <c r="A111" s="60"/>
      <c r="B111" s="64" t="s">
        <v>61</v>
      </c>
      <c r="C111" s="64"/>
      <c r="D111" s="64"/>
      <c r="E111" s="64"/>
      <c r="F111" s="64"/>
      <c r="G111" s="64"/>
      <c r="H111" s="65">
        <v>15</v>
      </c>
      <c r="I111" s="8"/>
      <c r="J111" s="136"/>
      <c r="K111" s="136"/>
      <c r="L111" s="135"/>
    </row>
    <row r="112" spans="1:12" ht="15.75">
      <c r="A112" s="37"/>
      <c r="B112" s="72" t="s">
        <v>66</v>
      </c>
      <c r="C112" s="36"/>
      <c r="D112" s="36"/>
      <c r="E112" s="38"/>
      <c r="F112" s="36"/>
      <c r="G112" s="36"/>
      <c r="H112" s="38"/>
      <c r="I112" s="8"/>
      <c r="J112" s="137"/>
      <c r="K112" s="136"/>
      <c r="L112" s="135"/>
    </row>
    <row r="113" spans="1:12" ht="47.25">
      <c r="A113" s="3">
        <v>1</v>
      </c>
      <c r="B113" s="7" t="s">
        <v>218</v>
      </c>
      <c r="C113" s="110">
        <v>100</v>
      </c>
      <c r="D113" s="110">
        <v>100</v>
      </c>
      <c r="E113" s="10">
        <f>D113/C113</f>
        <v>1</v>
      </c>
      <c r="F113" s="110">
        <v>100</v>
      </c>
      <c r="G113" s="110">
        <v>100</v>
      </c>
      <c r="H113" s="10">
        <f>G113/F113</f>
        <v>1</v>
      </c>
      <c r="I113" s="8"/>
      <c r="J113" s="79"/>
      <c r="K113" s="138"/>
      <c r="L113" s="135"/>
    </row>
    <row r="114" spans="1:12" ht="31.5">
      <c r="A114" s="60"/>
      <c r="B114" s="61" t="s">
        <v>62</v>
      </c>
      <c r="C114" s="62"/>
      <c r="D114" s="62"/>
      <c r="E114" s="63">
        <f>ROUND(AVERAGE(E113:E113)*100,1)</f>
        <v>100</v>
      </c>
      <c r="F114" s="62"/>
      <c r="G114" s="62"/>
      <c r="H114" s="63">
        <f>ROUND(AVERAGE(H113:H113)*100,1)</f>
        <v>100</v>
      </c>
      <c r="I114" s="8"/>
      <c r="J114" s="79"/>
      <c r="K114" s="79"/>
      <c r="L114" s="135"/>
    </row>
    <row r="115" spans="1:12" ht="48.75">
      <c r="A115" s="56"/>
      <c r="B115" s="57" t="s">
        <v>301</v>
      </c>
      <c r="C115" s="58"/>
      <c r="D115" s="58"/>
      <c r="E115" s="59"/>
      <c r="F115" s="58"/>
      <c r="G115" s="58"/>
      <c r="H115" s="59">
        <f>H109+H114+H111</f>
        <v>215</v>
      </c>
      <c r="I115" s="8"/>
      <c r="J115" s="79"/>
      <c r="K115" s="79"/>
      <c r="L115" s="135"/>
    </row>
    <row r="116" spans="1:11" s="80" customFormat="1" ht="15.75">
      <c r="A116" s="74"/>
      <c r="B116" s="75"/>
      <c r="C116" s="76"/>
      <c r="D116" s="76"/>
      <c r="E116" s="77"/>
      <c r="F116" s="76"/>
      <c r="G116" s="76"/>
      <c r="H116" s="77"/>
      <c r="I116" s="78"/>
      <c r="J116" s="79"/>
      <c r="K116" s="79"/>
    </row>
    <row r="117" spans="1:11" s="80" customFormat="1" ht="15.75" customHeight="1">
      <c r="A117" s="85" t="s">
        <v>22</v>
      </c>
      <c r="B117" s="85" t="s">
        <v>72</v>
      </c>
      <c r="C117" s="171" t="s">
        <v>51</v>
      </c>
      <c r="D117" s="172"/>
      <c r="E117" s="173"/>
      <c r="F117" s="76"/>
      <c r="G117" s="77"/>
      <c r="H117" s="77"/>
      <c r="I117" s="78"/>
      <c r="J117" s="79"/>
      <c r="K117" s="79"/>
    </row>
    <row r="118" spans="1:11" s="80" customFormat="1" ht="33" customHeight="1">
      <c r="A118" s="86"/>
      <c r="B118" s="86"/>
      <c r="C118" s="31" t="s">
        <v>52</v>
      </c>
      <c r="D118" s="31" t="s">
        <v>53</v>
      </c>
      <c r="E118" s="31" t="s">
        <v>73</v>
      </c>
      <c r="F118" s="76"/>
      <c r="G118" s="77"/>
      <c r="H118" s="77"/>
      <c r="I118" s="78"/>
      <c r="J118" s="79"/>
      <c r="K118" s="79"/>
    </row>
    <row r="119" spans="1:11" s="80" customFormat="1" ht="15.75">
      <c r="A119" s="81">
        <v>1</v>
      </c>
      <c r="B119" s="81">
        <v>2</v>
      </c>
      <c r="C119" s="81">
        <v>3</v>
      </c>
      <c r="D119" s="81">
        <v>4</v>
      </c>
      <c r="E119" s="81">
        <v>5</v>
      </c>
      <c r="F119" s="76"/>
      <c r="G119" s="77"/>
      <c r="H119" s="77"/>
      <c r="I119" s="78"/>
      <c r="J119" s="79"/>
      <c r="K119" s="79"/>
    </row>
    <row r="120" spans="1:11" s="80" customFormat="1" ht="63">
      <c r="A120" s="82">
        <v>1</v>
      </c>
      <c r="B120" s="83" t="s">
        <v>75</v>
      </c>
      <c r="C120" s="84"/>
      <c r="D120" s="84">
        <f>H34</f>
        <v>210.2</v>
      </c>
      <c r="E120" s="84"/>
      <c r="F120" s="76"/>
      <c r="G120" s="77"/>
      <c r="H120" s="77"/>
      <c r="I120" s="78"/>
      <c r="J120" s="79"/>
      <c r="K120" s="79"/>
    </row>
    <row r="121" spans="1:11" s="80" customFormat="1" ht="94.5">
      <c r="A121" s="82">
        <v>2</v>
      </c>
      <c r="B121" s="83" t="s">
        <v>76</v>
      </c>
      <c r="C121" s="84">
        <f>H48</f>
        <v>218.5</v>
      </c>
      <c r="D121" s="84"/>
      <c r="E121" s="84"/>
      <c r="F121" s="76"/>
      <c r="G121" s="77"/>
      <c r="H121" s="77"/>
      <c r="I121" s="78"/>
      <c r="J121" s="79"/>
      <c r="K121" s="79"/>
    </row>
    <row r="122" spans="1:11" s="80" customFormat="1" ht="47.25">
      <c r="A122" s="82">
        <v>3</v>
      </c>
      <c r="B122" s="83" t="s">
        <v>36</v>
      </c>
      <c r="C122" s="84">
        <f>H59</f>
        <v>225</v>
      </c>
      <c r="D122" s="84"/>
      <c r="E122" s="84"/>
      <c r="F122" s="76"/>
      <c r="G122" s="77"/>
      <c r="H122" s="77"/>
      <c r="I122" s="78"/>
      <c r="J122" s="79"/>
      <c r="K122" s="79"/>
    </row>
    <row r="123" spans="1:11" s="80" customFormat="1" ht="63">
      <c r="A123" s="82">
        <v>4</v>
      </c>
      <c r="B123" s="83" t="s">
        <v>37</v>
      </c>
      <c r="C123" s="84">
        <f>H77</f>
        <v>250</v>
      </c>
      <c r="D123" s="84"/>
      <c r="E123" s="84"/>
      <c r="F123" s="76"/>
      <c r="G123" s="77"/>
      <c r="H123" s="77"/>
      <c r="I123" s="78"/>
      <c r="J123" s="79"/>
      <c r="K123" s="79"/>
    </row>
    <row r="124" spans="1:11" s="80" customFormat="1" ht="189">
      <c r="A124" s="82">
        <v>5</v>
      </c>
      <c r="B124" s="83" t="s">
        <v>38</v>
      </c>
      <c r="C124" s="84">
        <f>H94</f>
        <v>243.2</v>
      </c>
      <c r="D124" s="84"/>
      <c r="E124" s="84"/>
      <c r="F124" s="76"/>
      <c r="G124" s="77"/>
      <c r="H124" s="77"/>
      <c r="I124" s="78"/>
      <c r="J124" s="79"/>
      <c r="K124" s="79"/>
    </row>
    <row r="125" spans="1:11" s="80" customFormat="1" ht="31.5">
      <c r="A125" s="82">
        <v>6</v>
      </c>
      <c r="B125" s="83" t="s">
        <v>39</v>
      </c>
      <c r="C125" s="112">
        <f>H104</f>
        <v>100</v>
      </c>
      <c r="D125" s="84"/>
      <c r="E125" s="84"/>
      <c r="F125" s="76"/>
      <c r="G125" s="77"/>
      <c r="H125" s="77"/>
      <c r="I125" s="78"/>
      <c r="J125" s="79"/>
      <c r="K125" s="79"/>
    </row>
    <row r="126" spans="1:11" s="80" customFormat="1" ht="47.25">
      <c r="A126" s="82">
        <v>7</v>
      </c>
      <c r="B126" s="83" t="s">
        <v>23</v>
      </c>
      <c r="C126" s="84">
        <f>H115</f>
        <v>215</v>
      </c>
      <c r="D126" s="84"/>
      <c r="E126" s="84"/>
      <c r="F126" s="76"/>
      <c r="G126" s="77"/>
      <c r="H126" s="77"/>
      <c r="I126" s="78"/>
      <c r="J126" s="79"/>
      <c r="K126" s="79"/>
    </row>
    <row r="127" spans="1:11" s="80" customFormat="1" ht="31.5">
      <c r="A127" s="87"/>
      <c r="B127" s="88" t="s">
        <v>65</v>
      </c>
      <c r="C127" s="89">
        <f>(SUM(C120:D126)+125)/7</f>
        <v>226.70000000000002</v>
      </c>
      <c r="D127" s="89" t="s">
        <v>48</v>
      </c>
      <c r="E127" s="89" t="s">
        <v>48</v>
      </c>
      <c r="F127" s="76"/>
      <c r="G127" s="77"/>
      <c r="H127" s="77"/>
      <c r="I127" s="78"/>
      <c r="J127" s="79"/>
      <c r="K127" s="79"/>
    </row>
    <row r="128" spans="1:6" ht="15.75">
      <c r="A128" s="42"/>
      <c r="B128" s="41"/>
      <c r="C128" s="41"/>
      <c r="D128" s="41"/>
      <c r="E128" s="41"/>
      <c r="F128" s="41"/>
    </row>
    <row r="129" spans="1:2" ht="14.25" customHeight="1">
      <c r="A129" s="14" t="s">
        <v>64</v>
      </c>
      <c r="B129" s="25" t="s">
        <v>63</v>
      </c>
    </row>
    <row r="130" spans="1:10" ht="32.25" customHeight="1">
      <c r="A130" s="150" t="s">
        <v>0</v>
      </c>
      <c r="B130" s="151" t="s">
        <v>55</v>
      </c>
      <c r="C130" s="168" t="s">
        <v>56</v>
      </c>
      <c r="D130" s="168"/>
      <c r="E130" s="168"/>
      <c r="F130" s="168"/>
      <c r="G130" s="168"/>
      <c r="H130" s="168"/>
      <c r="I130" s="41"/>
      <c r="J130" s="41"/>
    </row>
    <row r="131" spans="1:10" ht="12.75">
      <c r="A131" s="66" t="s">
        <v>54</v>
      </c>
      <c r="B131" s="66">
        <v>2</v>
      </c>
      <c r="C131" s="169">
        <v>3</v>
      </c>
      <c r="D131" s="169"/>
      <c r="E131" s="169"/>
      <c r="F131" s="169"/>
      <c r="G131" s="169"/>
      <c r="H131" s="169"/>
      <c r="I131" s="68"/>
      <c r="J131" s="68"/>
    </row>
    <row r="132" spans="1:10" ht="15.75">
      <c r="A132" s="45">
        <v>1</v>
      </c>
      <c r="B132" s="44"/>
      <c r="C132" s="170" t="s">
        <v>48</v>
      </c>
      <c r="D132" s="170"/>
      <c r="E132" s="170"/>
      <c r="F132" s="170"/>
      <c r="G132" s="170"/>
      <c r="H132" s="170"/>
      <c r="I132" s="41"/>
      <c r="J132" s="41"/>
    </row>
    <row r="133" spans="1:10" ht="15.75">
      <c r="A133" s="42"/>
      <c r="B133" s="41"/>
      <c r="C133" s="41"/>
      <c r="D133" s="41"/>
      <c r="E133" s="41"/>
      <c r="F133" s="41"/>
      <c r="G133" s="41"/>
      <c r="H133" s="41"/>
      <c r="I133" s="41"/>
      <c r="J133" s="41"/>
    </row>
    <row r="134" spans="1:10" ht="15.75">
      <c r="A134" s="42"/>
      <c r="B134" s="41"/>
      <c r="C134" s="41"/>
      <c r="D134" s="41"/>
      <c r="E134" s="41"/>
      <c r="F134" s="41"/>
      <c r="G134" s="41"/>
      <c r="H134" s="41"/>
      <c r="I134" s="41"/>
      <c r="J134" s="41"/>
    </row>
    <row r="135" spans="1:10" ht="15.75">
      <c r="A135" s="42"/>
      <c r="B135" s="41"/>
      <c r="C135" s="41"/>
      <c r="D135" s="41"/>
      <c r="E135" s="41"/>
      <c r="F135" s="41"/>
      <c r="G135" s="41"/>
      <c r="H135" s="41"/>
      <c r="I135" s="41"/>
      <c r="J135" s="41"/>
    </row>
    <row r="136" spans="1:10" ht="18.75">
      <c r="A136" s="154" t="s">
        <v>224</v>
      </c>
      <c r="B136" s="155"/>
      <c r="C136" s="155"/>
      <c r="D136" s="155"/>
      <c r="E136" s="155"/>
      <c r="F136" s="155"/>
      <c r="G136" s="156" t="s">
        <v>223</v>
      </c>
      <c r="H136" s="157"/>
      <c r="I136" s="155"/>
      <c r="J136" s="154"/>
    </row>
    <row r="137" spans="1:9" ht="15">
      <c r="A137" s="158"/>
      <c r="B137" s="155"/>
      <c r="C137" s="155"/>
      <c r="D137" s="155"/>
      <c r="E137" s="155"/>
      <c r="F137" s="155"/>
      <c r="G137" s="155"/>
      <c r="H137" s="155"/>
      <c r="I137" s="155"/>
    </row>
    <row r="140" spans="1:10" ht="18.75">
      <c r="A140" s="154" t="s">
        <v>302</v>
      </c>
      <c r="B140" s="155"/>
      <c r="C140" s="155"/>
      <c r="D140" s="155"/>
      <c r="E140" s="155"/>
      <c r="F140" s="155"/>
      <c r="G140" s="156" t="s">
        <v>303</v>
      </c>
      <c r="H140" s="157"/>
      <c r="I140" s="155"/>
      <c r="J140" s="154"/>
    </row>
    <row r="141" spans="5:6" s="25" customFormat="1" ht="14.25" customHeight="1">
      <c r="E141" s="152"/>
      <c r="F141" s="153"/>
    </row>
  </sheetData>
  <sheetProtection/>
  <mergeCells count="24">
    <mergeCell ref="I15:K15"/>
    <mergeCell ref="A17:H17"/>
    <mergeCell ref="C130:H130"/>
    <mergeCell ref="C131:H131"/>
    <mergeCell ref="C132:H132"/>
    <mergeCell ref="C117:E117"/>
    <mergeCell ref="A35:H35"/>
    <mergeCell ref="A49:H49"/>
    <mergeCell ref="A60:H60"/>
    <mergeCell ref="A78:H78"/>
    <mergeCell ref="A95:H95"/>
    <mergeCell ref="A105:H105"/>
    <mergeCell ref="D11:H11"/>
    <mergeCell ref="D12:H12"/>
    <mergeCell ref="A15:A16"/>
    <mergeCell ref="B15:B16"/>
    <mergeCell ref="C15:E15"/>
    <mergeCell ref="F15:H15"/>
    <mergeCell ref="A2:H2"/>
    <mergeCell ref="A3:H3"/>
    <mergeCell ref="D5:H5"/>
    <mergeCell ref="D6:H6"/>
    <mergeCell ref="D8:H8"/>
    <mergeCell ref="D9:H9"/>
  </mergeCells>
  <printOptions/>
  <pageMargins left="0.7086614173228347" right="0.7086614173228347" top="0.35433070866141736" bottom="0.31496062992125984" header="0.31496062992125984" footer="0.31496062992125984"/>
  <pageSetup fitToHeight="4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70"/>
  <sheetViews>
    <sheetView zoomScalePageLayoutView="0" workbookViewId="0" topLeftCell="C40">
      <selection activeCell="L29" sqref="L29:L32"/>
    </sheetView>
  </sheetViews>
  <sheetFormatPr defaultColWidth="9.00390625" defaultRowHeight="12.75"/>
  <cols>
    <col min="1" max="1" width="7.75390625" style="26" customWidth="1"/>
    <col min="2" max="2" width="39.25390625" style="26" customWidth="1"/>
    <col min="3" max="3" width="17.625" style="26" customWidth="1"/>
    <col min="4" max="4" width="14.875" style="26" customWidth="1"/>
    <col min="5" max="5" width="21.125" style="26" customWidth="1"/>
    <col min="6" max="6" width="18.875" style="26" customWidth="1"/>
    <col min="7" max="7" width="17.00390625" style="26" customWidth="1"/>
    <col min="8" max="8" width="19.875" style="26" customWidth="1"/>
    <col min="9" max="9" width="12.625" style="26" customWidth="1"/>
    <col min="10" max="10" width="17.875" style="26" customWidth="1"/>
    <col min="11" max="11" width="14.875" style="26" customWidth="1"/>
    <col min="12" max="12" width="15.625" style="26" customWidth="1"/>
    <col min="13" max="16384" width="9.125" style="26" customWidth="1"/>
  </cols>
  <sheetData>
    <row r="2" spans="1:9" s="25" customFormat="1" ht="15.75">
      <c r="A2" s="166" t="s">
        <v>57</v>
      </c>
      <c r="B2" s="166"/>
      <c r="C2" s="166"/>
      <c r="D2" s="166"/>
      <c r="E2" s="166"/>
      <c r="F2" s="166"/>
      <c r="G2" s="166"/>
      <c r="H2" s="166"/>
      <c r="I2" s="55"/>
    </row>
    <row r="3" spans="1:9" s="25" customFormat="1" ht="15.75">
      <c r="A3" s="166" t="s">
        <v>58</v>
      </c>
      <c r="B3" s="166"/>
      <c r="C3" s="166"/>
      <c r="D3" s="166"/>
      <c r="E3" s="166"/>
      <c r="F3" s="166"/>
      <c r="G3" s="166"/>
      <c r="H3" s="166"/>
      <c r="I3" s="55"/>
    </row>
    <row r="4" s="25" customFormat="1" ht="15.75">
      <c r="A4" s="1"/>
    </row>
    <row r="5" spans="1:9" s="12" customFormat="1" ht="15.75">
      <c r="A5" s="13" t="s">
        <v>24</v>
      </c>
      <c r="B5" s="18" t="s">
        <v>25</v>
      </c>
      <c r="C5" s="18"/>
      <c r="D5" s="165" t="s">
        <v>49</v>
      </c>
      <c r="E5" s="165"/>
      <c r="F5" s="165"/>
      <c r="G5" s="165"/>
      <c r="H5" s="165"/>
      <c r="I5" s="15"/>
    </row>
    <row r="6" spans="1:9" s="12" customFormat="1" ht="15" customHeight="1">
      <c r="A6" s="13"/>
      <c r="B6" s="32" t="s">
        <v>68</v>
      </c>
      <c r="C6" s="32"/>
      <c r="D6" s="182" t="s">
        <v>26</v>
      </c>
      <c r="E6" s="182"/>
      <c r="F6" s="182"/>
      <c r="G6" s="182"/>
      <c r="H6" s="182"/>
      <c r="I6" s="20"/>
    </row>
    <row r="7" spans="1:9" s="12" customFormat="1" ht="15" customHeight="1">
      <c r="A7" s="13"/>
      <c r="B7" s="21"/>
      <c r="C7" s="21"/>
      <c r="D7" s="48"/>
      <c r="E7" s="48"/>
      <c r="F7" s="48"/>
      <c r="G7" s="48"/>
      <c r="H7" s="48"/>
      <c r="I7" s="20"/>
    </row>
    <row r="8" spans="1:9" s="12" customFormat="1" ht="15.75">
      <c r="A8" s="13" t="s">
        <v>27</v>
      </c>
      <c r="B8" s="18" t="s">
        <v>28</v>
      </c>
      <c r="C8" s="18"/>
      <c r="D8" s="164" t="s">
        <v>49</v>
      </c>
      <c r="E8" s="164"/>
      <c r="F8" s="164"/>
      <c r="G8" s="164"/>
      <c r="H8" s="164"/>
      <c r="I8" s="52"/>
    </row>
    <row r="9" spans="1:9" s="12" customFormat="1" ht="15" customHeight="1">
      <c r="A9" s="13"/>
      <c r="B9" s="32" t="s">
        <v>68</v>
      </c>
      <c r="C9" s="33"/>
      <c r="D9" s="182" t="s">
        <v>29</v>
      </c>
      <c r="E9" s="182"/>
      <c r="F9" s="182"/>
      <c r="G9" s="182"/>
      <c r="H9" s="182"/>
      <c r="I9" s="20"/>
    </row>
    <row r="10" spans="1:9" s="12" customFormat="1" ht="15" customHeight="1">
      <c r="A10" s="13"/>
      <c r="B10" s="33"/>
      <c r="C10" s="33"/>
      <c r="D10" s="49"/>
      <c r="E10" s="49"/>
      <c r="F10" s="47"/>
      <c r="G10" s="47"/>
      <c r="H10" s="48"/>
      <c r="I10" s="20"/>
    </row>
    <row r="11" spans="1:9" s="12" customFormat="1" ht="15.75">
      <c r="A11" s="14" t="s">
        <v>30</v>
      </c>
      <c r="B11" s="18" t="s">
        <v>31</v>
      </c>
      <c r="C11" s="34" t="s">
        <v>32</v>
      </c>
      <c r="D11" s="164" t="s">
        <v>33</v>
      </c>
      <c r="E11" s="164"/>
      <c r="F11" s="164"/>
      <c r="G11" s="164"/>
      <c r="H11" s="164"/>
      <c r="I11" s="52"/>
    </row>
    <row r="12" spans="1:9" s="12" customFormat="1" ht="15" customHeight="1">
      <c r="A12" s="13"/>
      <c r="B12" s="32" t="s">
        <v>68</v>
      </c>
      <c r="C12" s="35" t="s">
        <v>47</v>
      </c>
      <c r="D12" s="182" t="s">
        <v>34</v>
      </c>
      <c r="E12" s="182"/>
      <c r="F12" s="182"/>
      <c r="G12" s="182"/>
      <c r="H12" s="182"/>
      <c r="I12" s="20"/>
    </row>
    <row r="13" spans="1:8" s="25" customFormat="1" ht="15.75">
      <c r="A13" s="30"/>
      <c r="D13" s="50"/>
      <c r="E13" s="50"/>
      <c r="F13" s="50"/>
      <c r="G13" s="50"/>
      <c r="H13" s="50"/>
    </row>
    <row r="14" spans="1:2" ht="14.25" customHeight="1">
      <c r="A14" s="14" t="s">
        <v>35</v>
      </c>
      <c r="B14" s="25" t="s">
        <v>50</v>
      </c>
    </row>
    <row r="15" spans="1:9" s="54" customFormat="1" ht="15.75">
      <c r="A15" s="175" t="s">
        <v>0</v>
      </c>
      <c r="B15" s="177" t="s">
        <v>1</v>
      </c>
      <c r="C15" s="179" t="s">
        <v>2</v>
      </c>
      <c r="D15" s="180"/>
      <c r="E15" s="180"/>
      <c r="F15" s="181" t="s">
        <v>3</v>
      </c>
      <c r="G15" s="181"/>
      <c r="H15" s="181"/>
      <c r="I15" s="53"/>
    </row>
    <row r="16" spans="1:9" s="54" customFormat="1" ht="15.75">
      <c r="A16" s="176"/>
      <c r="B16" s="178"/>
      <c r="C16" s="22" t="s">
        <v>11</v>
      </c>
      <c r="D16" s="22" t="s">
        <v>9</v>
      </c>
      <c r="E16" s="23" t="s">
        <v>10</v>
      </c>
      <c r="F16" s="24" t="s">
        <v>11</v>
      </c>
      <c r="G16" s="24" t="s">
        <v>9</v>
      </c>
      <c r="H16" s="24" t="s">
        <v>10</v>
      </c>
      <c r="I16" s="53"/>
    </row>
    <row r="17" spans="1:9" ht="33" customHeight="1">
      <c r="A17" s="174" t="s">
        <v>159</v>
      </c>
      <c r="B17" s="174"/>
      <c r="C17" s="174"/>
      <c r="D17" s="174"/>
      <c r="E17" s="174"/>
      <c r="F17" s="174"/>
      <c r="G17" s="174"/>
      <c r="H17" s="174"/>
      <c r="I17" s="8"/>
    </row>
    <row r="18" spans="1:9" ht="15.75">
      <c r="A18" s="37"/>
      <c r="B18" s="73" t="s">
        <v>12</v>
      </c>
      <c r="C18" s="36"/>
      <c r="D18" s="36"/>
      <c r="E18" s="36"/>
      <c r="F18" s="36"/>
      <c r="G18" s="36"/>
      <c r="H18" s="36"/>
      <c r="I18" s="8"/>
    </row>
    <row r="19" spans="1:9" ht="78.75">
      <c r="A19" s="3">
        <v>1</v>
      </c>
      <c r="B19" s="7" t="s">
        <v>161</v>
      </c>
      <c r="C19" s="107">
        <v>3496</v>
      </c>
      <c r="D19" s="107">
        <v>3375</v>
      </c>
      <c r="E19" s="10">
        <f>D19/C19</f>
        <v>0.9653890160183066</v>
      </c>
      <c r="F19" s="107">
        <v>2631</v>
      </c>
      <c r="G19" s="107">
        <v>2735</v>
      </c>
      <c r="H19" s="10">
        <f>G19/F19</f>
        <v>1.039528696313189</v>
      </c>
      <c r="I19" s="8"/>
    </row>
    <row r="20" spans="1:9" ht="63">
      <c r="A20" s="6">
        <v>2</v>
      </c>
      <c r="B20" s="9" t="s">
        <v>162</v>
      </c>
      <c r="C20" s="113">
        <v>3</v>
      </c>
      <c r="D20" s="113">
        <v>3</v>
      </c>
      <c r="E20" s="10">
        <f>D20/C20</f>
        <v>1</v>
      </c>
      <c r="F20" s="113">
        <v>3</v>
      </c>
      <c r="G20" s="113">
        <v>3</v>
      </c>
      <c r="H20" s="10">
        <f>G20/F20</f>
        <v>1</v>
      </c>
      <c r="I20" s="8"/>
    </row>
    <row r="21" spans="1:9" ht="15.75">
      <c r="A21" s="6">
        <v>3</v>
      </c>
      <c r="B21" s="9" t="s">
        <v>163</v>
      </c>
      <c r="C21" s="113">
        <v>242</v>
      </c>
      <c r="D21" s="113">
        <v>245</v>
      </c>
      <c r="E21" s="10">
        <f>D21/C21</f>
        <v>1.012396694214876</v>
      </c>
      <c r="F21" s="113">
        <v>224</v>
      </c>
      <c r="G21" s="113">
        <v>220</v>
      </c>
      <c r="H21" s="10">
        <f>G21/F21</f>
        <v>0.9821428571428571</v>
      </c>
      <c r="I21" s="8"/>
    </row>
    <row r="22" spans="1:9" ht="31.5">
      <c r="A22" s="6">
        <v>4</v>
      </c>
      <c r="B22" s="9" t="s">
        <v>164</v>
      </c>
      <c r="C22" s="110">
        <v>4.9</v>
      </c>
      <c r="D22" s="110">
        <v>4.8</v>
      </c>
      <c r="E22" s="159">
        <f>D22/C22</f>
        <v>0.9795918367346937</v>
      </c>
      <c r="F22" s="160">
        <v>4.6</v>
      </c>
      <c r="G22" s="160">
        <v>4.8</v>
      </c>
      <c r="H22" s="159">
        <f>G22/F22</f>
        <v>1.0434782608695652</v>
      </c>
      <c r="I22" s="8"/>
    </row>
    <row r="23" spans="1:9" ht="15.75">
      <c r="A23" s="6">
        <v>5</v>
      </c>
      <c r="B23" s="9" t="s">
        <v>165</v>
      </c>
      <c r="C23" s="108">
        <v>902.46</v>
      </c>
      <c r="D23" s="108">
        <v>874.91</v>
      </c>
      <c r="E23" s="102">
        <f>C23/D23</f>
        <v>1.0314889531494669</v>
      </c>
      <c r="F23" s="108">
        <v>1060.07</v>
      </c>
      <c r="G23" s="108">
        <v>1063.32</v>
      </c>
      <c r="H23" s="102">
        <f>F23/G23</f>
        <v>0.996943535342136</v>
      </c>
      <c r="I23" s="8"/>
    </row>
    <row r="24" spans="1:9" ht="15.75">
      <c r="A24" s="6">
        <v>6</v>
      </c>
      <c r="B24" s="9" t="s">
        <v>136</v>
      </c>
      <c r="C24" s="108">
        <v>56.67</v>
      </c>
      <c r="D24" s="108">
        <v>57.83</v>
      </c>
      <c r="E24" s="102">
        <f>C24/D24</f>
        <v>0.9799412069859935</v>
      </c>
      <c r="F24" s="108">
        <v>83.71</v>
      </c>
      <c r="G24" s="108">
        <v>83.71</v>
      </c>
      <c r="H24" s="102">
        <f>F24/G24</f>
        <v>1</v>
      </c>
      <c r="I24" s="8"/>
    </row>
    <row r="25" spans="1:11" ht="47.25">
      <c r="A25" s="60"/>
      <c r="B25" s="61" t="s">
        <v>59</v>
      </c>
      <c r="C25" s="62"/>
      <c r="D25" s="62"/>
      <c r="E25" s="63">
        <f>ROUND(AVERAGE(E21:E24)*100,1)</f>
        <v>100.1</v>
      </c>
      <c r="F25" s="63"/>
      <c r="G25" s="63"/>
      <c r="H25" s="63">
        <f>ROUND(AVERAGE(H21:H24)*100,1)</f>
        <v>100.6</v>
      </c>
      <c r="I25" s="8"/>
      <c r="J25" s="71" t="s">
        <v>13</v>
      </c>
      <c r="K25" s="71" t="s">
        <v>14</v>
      </c>
    </row>
    <row r="26" spans="1:11" ht="50.25">
      <c r="A26" s="60"/>
      <c r="B26" s="64" t="s">
        <v>60</v>
      </c>
      <c r="C26" s="64"/>
      <c r="D26" s="64"/>
      <c r="E26" s="64"/>
      <c r="F26" s="64"/>
      <c r="G26" s="64"/>
      <c r="H26" s="97">
        <f>ROUND(H25/E25,2)</f>
        <v>1</v>
      </c>
      <c r="I26" s="8"/>
      <c r="J26" s="27" t="s">
        <v>43</v>
      </c>
      <c r="K26" s="28">
        <v>0</v>
      </c>
    </row>
    <row r="27" spans="1:11" ht="18.75">
      <c r="A27" s="60"/>
      <c r="B27" s="64" t="s">
        <v>61</v>
      </c>
      <c r="C27" s="64"/>
      <c r="D27" s="64"/>
      <c r="E27" s="64"/>
      <c r="F27" s="64"/>
      <c r="G27" s="64"/>
      <c r="H27" s="65">
        <v>25</v>
      </c>
      <c r="I27" s="8"/>
      <c r="J27" s="28" t="s">
        <v>44</v>
      </c>
      <c r="K27" s="28">
        <v>15</v>
      </c>
    </row>
    <row r="28" spans="1:11" ht="15.75">
      <c r="A28" s="37"/>
      <c r="B28" s="72" t="s">
        <v>66</v>
      </c>
      <c r="C28" s="36"/>
      <c r="D28" s="36"/>
      <c r="E28" s="38"/>
      <c r="F28" s="36"/>
      <c r="G28" s="36"/>
      <c r="H28" s="38"/>
      <c r="I28" s="8"/>
      <c r="J28" s="27" t="s">
        <v>45</v>
      </c>
      <c r="K28" s="28">
        <v>25</v>
      </c>
    </row>
    <row r="29" spans="1:12" ht="47.25">
      <c r="A29" s="3">
        <v>1</v>
      </c>
      <c r="B29" s="7" t="s">
        <v>175</v>
      </c>
      <c r="C29" s="4">
        <v>1.2</v>
      </c>
      <c r="D29" s="95">
        <v>-4</v>
      </c>
      <c r="E29" s="104">
        <f>D29/C29</f>
        <v>-3.3333333333333335</v>
      </c>
      <c r="F29" s="95">
        <v>1.3</v>
      </c>
      <c r="G29" s="95">
        <v>-7</v>
      </c>
      <c r="H29" s="104">
        <f>G29/F29</f>
        <v>-5.384615384615384</v>
      </c>
      <c r="I29" s="8"/>
      <c r="J29" s="70" t="s">
        <v>177</v>
      </c>
      <c r="K29" s="114" t="s">
        <v>178</v>
      </c>
      <c r="L29" s="161" t="s">
        <v>179</v>
      </c>
    </row>
    <row r="30" spans="1:12" ht="31.5">
      <c r="A30" s="3">
        <v>2</v>
      </c>
      <c r="B30" s="7" t="s">
        <v>176</v>
      </c>
      <c r="C30" s="4"/>
      <c r="D30" s="4"/>
      <c r="E30" s="104"/>
      <c r="F30" s="95">
        <v>0</v>
      </c>
      <c r="G30" s="95">
        <v>0</v>
      </c>
      <c r="H30" s="104">
        <v>1</v>
      </c>
      <c r="I30" s="8"/>
      <c r="J30" s="69" t="s">
        <v>16</v>
      </c>
      <c r="K30" s="69" t="s">
        <v>17</v>
      </c>
      <c r="L30" s="162" t="s">
        <v>83</v>
      </c>
    </row>
    <row r="31" spans="1:12" ht="31.5">
      <c r="A31" s="60"/>
      <c r="B31" s="61" t="s">
        <v>62</v>
      </c>
      <c r="C31" s="62"/>
      <c r="D31" s="62"/>
      <c r="E31" s="63"/>
      <c r="F31" s="62"/>
      <c r="G31" s="62"/>
      <c r="H31" s="63">
        <v>0</v>
      </c>
      <c r="I31" s="8"/>
      <c r="J31" s="69" t="s">
        <v>18</v>
      </c>
      <c r="K31" s="69" t="s">
        <v>19</v>
      </c>
      <c r="L31" s="162" t="s">
        <v>84</v>
      </c>
    </row>
    <row r="32" spans="1:12" ht="48.75">
      <c r="A32" s="56"/>
      <c r="B32" s="57" t="s">
        <v>301</v>
      </c>
      <c r="C32" s="58"/>
      <c r="D32" s="58"/>
      <c r="E32" s="59"/>
      <c r="F32" s="58"/>
      <c r="G32" s="58"/>
      <c r="H32" s="59">
        <f>H25+H31+H27</f>
        <v>125.6</v>
      </c>
      <c r="I32" s="8"/>
      <c r="J32" s="69" t="s">
        <v>20</v>
      </c>
      <c r="K32" s="69" t="s">
        <v>21</v>
      </c>
      <c r="L32" s="162" t="s">
        <v>85</v>
      </c>
    </row>
    <row r="33" spans="1:9" ht="32.25" customHeight="1">
      <c r="A33" s="174" t="s">
        <v>160</v>
      </c>
      <c r="B33" s="174"/>
      <c r="C33" s="174"/>
      <c r="D33" s="174"/>
      <c r="E33" s="174"/>
      <c r="F33" s="174"/>
      <c r="G33" s="174"/>
      <c r="H33" s="174"/>
      <c r="I33" s="8"/>
    </row>
    <row r="34" spans="1:9" ht="15.75">
      <c r="A34" s="37"/>
      <c r="B34" s="73" t="s">
        <v>12</v>
      </c>
      <c r="C34" s="36"/>
      <c r="D34" s="36"/>
      <c r="E34" s="36"/>
      <c r="F34" s="36"/>
      <c r="G34" s="36"/>
      <c r="H34" s="36"/>
      <c r="I34" s="8"/>
    </row>
    <row r="35" spans="1:9" ht="47.25">
      <c r="A35" s="3">
        <v>1</v>
      </c>
      <c r="B35" s="7" t="s">
        <v>166</v>
      </c>
      <c r="C35" s="95">
        <v>7</v>
      </c>
      <c r="D35" s="95">
        <v>5.7</v>
      </c>
      <c r="E35" s="102">
        <f>C35/D35</f>
        <v>1.2280701754385965</v>
      </c>
      <c r="F35" s="116">
        <v>7</v>
      </c>
      <c r="G35" s="116">
        <v>0.6</v>
      </c>
      <c r="H35" s="117">
        <f>F35/G35</f>
        <v>11.666666666666668</v>
      </c>
      <c r="I35" s="8"/>
    </row>
    <row r="36" spans="1:9" ht="63">
      <c r="A36" s="6">
        <v>2</v>
      </c>
      <c r="B36" s="9" t="s">
        <v>167</v>
      </c>
      <c r="C36" s="110">
        <v>70</v>
      </c>
      <c r="D36" s="110">
        <v>46.4</v>
      </c>
      <c r="E36" s="10">
        <f>D36/C36</f>
        <v>0.6628571428571428</v>
      </c>
      <c r="F36" s="110">
        <v>70</v>
      </c>
      <c r="G36" s="110">
        <v>42.2</v>
      </c>
      <c r="H36" s="10">
        <f>G36/F36</f>
        <v>0.6028571428571429</v>
      </c>
      <c r="I36" s="8"/>
    </row>
    <row r="37" spans="1:9" ht="47.25">
      <c r="A37" s="6">
        <v>3</v>
      </c>
      <c r="B37" s="9" t="s">
        <v>168</v>
      </c>
      <c r="C37" s="95">
        <v>16</v>
      </c>
      <c r="D37" s="95">
        <v>37</v>
      </c>
      <c r="E37" s="102">
        <f>C37/D37</f>
        <v>0.43243243243243246</v>
      </c>
      <c r="F37" s="95">
        <v>16</v>
      </c>
      <c r="G37" s="95">
        <v>23.5</v>
      </c>
      <c r="H37" s="102">
        <f>F37/G37</f>
        <v>0.6808510638297872</v>
      </c>
      <c r="I37" s="8"/>
    </row>
    <row r="38" spans="1:9" ht="31.5">
      <c r="A38" s="6">
        <v>4</v>
      </c>
      <c r="B38" s="9" t="s">
        <v>169</v>
      </c>
      <c r="C38" s="95"/>
      <c r="D38" s="95"/>
      <c r="E38" s="104"/>
      <c r="F38" s="95">
        <v>2.7</v>
      </c>
      <c r="G38" s="95">
        <v>1.5</v>
      </c>
      <c r="H38" s="102">
        <f>F38/G38</f>
        <v>1.8</v>
      </c>
      <c r="I38" s="8"/>
    </row>
    <row r="39" spans="1:9" ht="47.25">
      <c r="A39" s="6">
        <v>5</v>
      </c>
      <c r="B39" s="9" t="s">
        <v>170</v>
      </c>
      <c r="C39" s="96"/>
      <c r="D39" s="96"/>
      <c r="E39" s="115"/>
      <c r="F39" s="96">
        <v>1586.47</v>
      </c>
      <c r="G39" s="96">
        <v>1796.65</v>
      </c>
      <c r="H39" s="102">
        <f>F39/G39</f>
        <v>0.8830156123897253</v>
      </c>
      <c r="I39" s="8"/>
    </row>
    <row r="40" spans="1:9" ht="47.25">
      <c r="A40" s="60"/>
      <c r="B40" s="61" t="s">
        <v>59</v>
      </c>
      <c r="C40" s="62"/>
      <c r="D40" s="62"/>
      <c r="E40" s="63">
        <f>ROUND(AVERAGE(E35:E39)*100,1)</f>
        <v>77.4</v>
      </c>
      <c r="F40" s="63"/>
      <c r="G40" s="63"/>
      <c r="H40" s="63">
        <f>ROUND(AVERAGE(H35:H39)*100,1)</f>
        <v>312.7</v>
      </c>
      <c r="I40" s="8"/>
    </row>
    <row r="41" spans="1:9" ht="50.25">
      <c r="A41" s="60"/>
      <c r="B41" s="64" t="s">
        <v>60</v>
      </c>
      <c r="C41" s="64"/>
      <c r="D41" s="64"/>
      <c r="E41" s="64"/>
      <c r="F41" s="64"/>
      <c r="G41" s="64"/>
      <c r="H41" s="97">
        <f>ROUND(H40/E40,2)</f>
        <v>4.04</v>
      </c>
      <c r="I41" s="8"/>
    </row>
    <row r="42" spans="1:9" ht="18.75">
      <c r="A42" s="60"/>
      <c r="B42" s="64" t="s">
        <v>61</v>
      </c>
      <c r="C42" s="64"/>
      <c r="D42" s="64"/>
      <c r="E42" s="64"/>
      <c r="F42" s="64"/>
      <c r="G42" s="64"/>
      <c r="H42" s="65">
        <v>25</v>
      </c>
      <c r="I42" s="8"/>
    </row>
    <row r="43" spans="1:9" ht="15.75">
      <c r="A43" s="37"/>
      <c r="B43" s="72" t="s">
        <v>66</v>
      </c>
      <c r="C43" s="36"/>
      <c r="D43" s="36"/>
      <c r="E43" s="38"/>
      <c r="F43" s="36"/>
      <c r="G43" s="36"/>
      <c r="H43" s="38"/>
      <c r="I43" s="8"/>
    </row>
    <row r="44" spans="1:9" ht="31.5">
      <c r="A44" s="3">
        <v>1</v>
      </c>
      <c r="B44" s="7" t="s">
        <v>171</v>
      </c>
      <c r="C44" s="95">
        <v>0</v>
      </c>
      <c r="D44" s="95">
        <v>0.15</v>
      </c>
      <c r="E44" s="115">
        <f>C44/D44</f>
        <v>0</v>
      </c>
      <c r="F44" s="95">
        <v>0</v>
      </c>
      <c r="G44" s="95">
        <v>0.18</v>
      </c>
      <c r="H44" s="115">
        <f>F44/G44</f>
        <v>0</v>
      </c>
      <c r="I44" s="8"/>
    </row>
    <row r="45" spans="1:9" ht="63">
      <c r="A45" s="3">
        <v>2</v>
      </c>
      <c r="B45" s="7" t="s">
        <v>172</v>
      </c>
      <c r="C45" s="95">
        <v>0</v>
      </c>
      <c r="D45" s="95">
        <v>21</v>
      </c>
      <c r="E45" s="104">
        <v>0</v>
      </c>
      <c r="F45" s="95">
        <v>0</v>
      </c>
      <c r="G45" s="95">
        <v>-13.5</v>
      </c>
      <c r="H45" s="104">
        <v>0</v>
      </c>
      <c r="I45" s="8"/>
    </row>
    <row r="46" spans="1:9" ht="31.5">
      <c r="A46" s="3">
        <v>3</v>
      </c>
      <c r="B46" s="7" t="s">
        <v>173</v>
      </c>
      <c r="C46" s="95">
        <v>100</v>
      </c>
      <c r="D46" s="95">
        <v>100</v>
      </c>
      <c r="E46" s="10">
        <f>D46/C46</f>
        <v>1</v>
      </c>
      <c r="F46" s="95">
        <v>100</v>
      </c>
      <c r="G46" s="95">
        <v>100</v>
      </c>
      <c r="H46" s="10">
        <f>G46/F46</f>
        <v>1</v>
      </c>
      <c r="I46" s="8"/>
    </row>
    <row r="47" spans="1:9" ht="31.5">
      <c r="A47" s="3">
        <v>4</v>
      </c>
      <c r="B47" s="7" t="s">
        <v>174</v>
      </c>
      <c r="C47" s="95"/>
      <c r="D47" s="95"/>
      <c r="E47" s="10"/>
      <c r="F47" s="95">
        <v>100</v>
      </c>
      <c r="G47" s="95">
        <v>100</v>
      </c>
      <c r="H47" s="10">
        <f>G47/F47</f>
        <v>1</v>
      </c>
      <c r="I47" s="8"/>
    </row>
    <row r="48" spans="1:9" ht="31.5">
      <c r="A48" s="60"/>
      <c r="B48" s="61" t="s">
        <v>62</v>
      </c>
      <c r="C48" s="62"/>
      <c r="D48" s="62"/>
      <c r="E48" s="63">
        <f>ROUND(AVERAGE(E46:E47)*100,1)</f>
        <v>100</v>
      </c>
      <c r="F48" s="63"/>
      <c r="G48" s="63"/>
      <c r="H48" s="63">
        <f>ROUND(AVERAGE(H46:H47)*100,1)</f>
        <v>100</v>
      </c>
      <c r="I48" s="8"/>
    </row>
    <row r="49" spans="1:9" ht="48.75">
      <c r="A49" s="56"/>
      <c r="B49" s="57" t="s">
        <v>301</v>
      </c>
      <c r="C49" s="58"/>
      <c r="D49" s="58"/>
      <c r="E49" s="59"/>
      <c r="F49" s="58"/>
      <c r="G49" s="58"/>
      <c r="H49" s="59">
        <v>250</v>
      </c>
      <c r="I49" s="8"/>
    </row>
    <row r="50" spans="1:9" s="80" customFormat="1" ht="15.75">
      <c r="A50" s="74"/>
      <c r="B50" s="75"/>
      <c r="C50" s="76"/>
      <c r="D50" s="76"/>
      <c r="E50" s="77"/>
      <c r="F50" s="76"/>
      <c r="G50" s="76"/>
      <c r="H50" s="77"/>
      <c r="I50" s="78"/>
    </row>
    <row r="51" spans="1:9" s="80" customFormat="1" ht="15.75" customHeight="1">
      <c r="A51" s="85" t="s">
        <v>22</v>
      </c>
      <c r="B51" s="85" t="s">
        <v>72</v>
      </c>
      <c r="C51" s="171" t="s">
        <v>51</v>
      </c>
      <c r="D51" s="172"/>
      <c r="E51" s="173"/>
      <c r="F51" s="76"/>
      <c r="G51" s="77"/>
      <c r="H51" s="77"/>
      <c r="I51" s="78"/>
    </row>
    <row r="52" spans="1:9" s="80" customFormat="1" ht="33" customHeight="1">
      <c r="A52" s="86"/>
      <c r="B52" s="86"/>
      <c r="C52" s="31" t="s">
        <v>52</v>
      </c>
      <c r="D52" s="31" t="s">
        <v>53</v>
      </c>
      <c r="E52" s="31" t="s">
        <v>73</v>
      </c>
      <c r="F52" s="76"/>
      <c r="G52" s="77"/>
      <c r="H52" s="77"/>
      <c r="I52" s="78"/>
    </row>
    <row r="53" spans="1:9" s="80" customFormat="1" ht="15.75">
      <c r="A53" s="81">
        <v>1</v>
      </c>
      <c r="B53" s="81">
        <v>2</v>
      </c>
      <c r="C53" s="81">
        <v>3</v>
      </c>
      <c r="D53" s="81">
        <v>4</v>
      </c>
      <c r="E53" s="81">
        <v>5</v>
      </c>
      <c r="F53" s="76"/>
      <c r="G53" s="77"/>
      <c r="H53" s="77"/>
      <c r="I53" s="78"/>
    </row>
    <row r="54" spans="1:9" s="80" customFormat="1" ht="78.75">
      <c r="A54" s="82">
        <v>1</v>
      </c>
      <c r="B54" s="83" t="str">
        <f>A17</f>
        <v>Забезпечення надання належної лікарсько-акушерської допомоги вагітним, роділлям, породіллям та новонародженим у лікувально-профілактичних закладах</v>
      </c>
      <c r="C54" s="112">
        <f>H32</f>
        <v>125.6</v>
      </c>
      <c r="D54" s="112"/>
      <c r="E54" s="84"/>
      <c r="F54" s="76"/>
      <c r="G54" s="77"/>
      <c r="H54" s="77"/>
      <c r="I54" s="78"/>
    </row>
    <row r="55" spans="1:9" s="80" customFormat="1" ht="110.25">
      <c r="A55" s="82">
        <v>2</v>
      </c>
      <c r="B55" s="83" t="str">
        <f>A33</f>
        <v>Репродуктивне здоров'я: забезпечення жінок цитологічним скринінгом, забезпечення надання медичної допомоги недоношеним новонародженим у відповідності до затвердженого МОЗ України клінічного протоколу</v>
      </c>
      <c r="C55" s="112">
        <v>250</v>
      </c>
      <c r="D55" s="84"/>
      <c r="E55" s="84"/>
      <c r="F55" s="76"/>
      <c r="G55" s="77"/>
      <c r="H55" s="77"/>
      <c r="I55" s="78"/>
    </row>
    <row r="56" spans="1:9" s="80" customFormat="1" ht="31.5">
      <c r="A56" s="87"/>
      <c r="B56" s="88" t="s">
        <v>65</v>
      </c>
      <c r="C56" s="89">
        <f>(C54+100+C55)/2</f>
        <v>237.8</v>
      </c>
      <c r="D56" s="89" t="s">
        <v>48</v>
      </c>
      <c r="E56" s="89" t="s">
        <v>48</v>
      </c>
      <c r="F56" s="76"/>
      <c r="G56" s="77"/>
      <c r="H56" s="77"/>
      <c r="I56" s="78"/>
    </row>
    <row r="57" spans="1:6" ht="15.75">
      <c r="A57" s="42"/>
      <c r="B57" s="41"/>
      <c r="C57" s="41"/>
      <c r="D57" s="41"/>
      <c r="E57" s="41"/>
      <c r="F57" s="41"/>
    </row>
    <row r="58" spans="1:2" ht="14.25" customHeight="1">
      <c r="A58" s="14" t="s">
        <v>64</v>
      </c>
      <c r="B58" s="25" t="s">
        <v>63</v>
      </c>
    </row>
    <row r="59" spans="1:10" ht="32.25" customHeight="1">
      <c r="A59" s="150" t="s">
        <v>0</v>
      </c>
      <c r="B59" s="151" t="s">
        <v>55</v>
      </c>
      <c r="C59" s="168" t="s">
        <v>56</v>
      </c>
      <c r="D59" s="168"/>
      <c r="E59" s="168"/>
      <c r="F59" s="168"/>
      <c r="G59" s="168"/>
      <c r="H59" s="168"/>
      <c r="I59" s="41"/>
      <c r="J59" s="41"/>
    </row>
    <row r="60" spans="1:9" ht="12.75">
      <c r="A60" s="66" t="s">
        <v>54</v>
      </c>
      <c r="B60" s="66">
        <v>2</v>
      </c>
      <c r="C60" s="169">
        <v>3</v>
      </c>
      <c r="D60" s="169"/>
      <c r="E60" s="169"/>
      <c r="F60" s="169"/>
      <c r="G60" s="169"/>
      <c r="H60" s="169"/>
      <c r="I60" s="68"/>
    </row>
    <row r="61" spans="1:9" ht="15.75">
      <c r="A61" s="67">
        <v>1</v>
      </c>
      <c r="B61" s="44"/>
      <c r="C61" s="170" t="s">
        <v>48</v>
      </c>
      <c r="D61" s="170"/>
      <c r="E61" s="170"/>
      <c r="F61" s="170"/>
      <c r="G61" s="170"/>
      <c r="H61" s="170"/>
      <c r="I61" s="41"/>
    </row>
    <row r="62" spans="1:9" ht="15.75">
      <c r="A62" s="42"/>
      <c r="B62" s="41"/>
      <c r="C62" s="41"/>
      <c r="D62" s="41"/>
      <c r="E62" s="41"/>
      <c r="F62" s="41"/>
      <c r="G62" s="41"/>
      <c r="H62" s="41"/>
      <c r="I62" s="41"/>
    </row>
    <row r="63" spans="1:9" ht="15.75">
      <c r="A63" s="42"/>
      <c r="B63" s="41"/>
      <c r="C63" s="41"/>
      <c r="D63" s="41"/>
      <c r="E63" s="41"/>
      <c r="F63" s="41"/>
      <c r="G63" s="41"/>
      <c r="H63" s="41"/>
      <c r="I63" s="41"/>
    </row>
    <row r="64" spans="1:9" ht="15.75">
      <c r="A64" s="42"/>
      <c r="B64" s="41"/>
      <c r="C64" s="41"/>
      <c r="D64" s="41"/>
      <c r="E64" s="41"/>
      <c r="F64" s="41"/>
      <c r="G64" s="41"/>
      <c r="H64" s="41"/>
      <c r="I64" s="41"/>
    </row>
    <row r="65" spans="1:10" ht="18.75">
      <c r="A65" s="154" t="s">
        <v>224</v>
      </c>
      <c r="B65" s="155"/>
      <c r="C65" s="155"/>
      <c r="D65" s="155"/>
      <c r="E65" s="155"/>
      <c r="F65" s="155"/>
      <c r="G65" s="156" t="s">
        <v>223</v>
      </c>
      <c r="H65" s="157"/>
      <c r="I65" s="155"/>
      <c r="J65" s="154"/>
    </row>
    <row r="66" spans="1:9" ht="15">
      <c r="A66" s="158"/>
      <c r="B66" s="155"/>
      <c r="C66" s="155"/>
      <c r="D66" s="155"/>
      <c r="E66" s="155"/>
      <c r="F66" s="155"/>
      <c r="G66" s="155"/>
      <c r="H66" s="155"/>
      <c r="I66" s="155"/>
    </row>
    <row r="69" spans="1:10" ht="18.75">
      <c r="A69" s="154" t="s">
        <v>302</v>
      </c>
      <c r="B69" s="155"/>
      <c r="C69" s="155"/>
      <c r="D69" s="155"/>
      <c r="E69" s="155"/>
      <c r="F69" s="155"/>
      <c r="G69" s="157" t="s">
        <v>303</v>
      </c>
      <c r="H69" s="157"/>
      <c r="I69" s="155"/>
      <c r="J69" s="154"/>
    </row>
    <row r="70" spans="5:6" s="25" customFormat="1" ht="14.25" customHeight="1">
      <c r="E70" s="152"/>
      <c r="F70" s="153"/>
    </row>
  </sheetData>
  <sheetProtection/>
  <mergeCells count="18">
    <mergeCell ref="C15:E15"/>
    <mergeCell ref="F15:H15"/>
    <mergeCell ref="C59:H59"/>
    <mergeCell ref="C60:H60"/>
    <mergeCell ref="C61:H61"/>
    <mergeCell ref="C51:E51"/>
    <mergeCell ref="A33:H33"/>
    <mergeCell ref="A17:H17"/>
    <mergeCell ref="A2:H2"/>
    <mergeCell ref="A3:H3"/>
    <mergeCell ref="D5:H5"/>
    <mergeCell ref="D6:H6"/>
    <mergeCell ref="D9:H9"/>
    <mergeCell ref="A15:A16"/>
    <mergeCell ref="D12:H12"/>
    <mergeCell ref="D8:H8"/>
    <mergeCell ref="D11:H11"/>
    <mergeCell ref="B15:B16"/>
  </mergeCells>
  <printOptions/>
  <pageMargins left="0.7086614173228347" right="0.7086614173228347" top="0.4724409448818898" bottom="0.4330708661417323" header="0.31496062992125984" footer="0.31496062992125984"/>
  <pageSetup fitToHeight="2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1"/>
  <sheetViews>
    <sheetView zoomScalePageLayoutView="0" workbookViewId="0" topLeftCell="C19">
      <selection activeCell="B11" sqref="B11"/>
    </sheetView>
  </sheetViews>
  <sheetFormatPr defaultColWidth="9.00390625" defaultRowHeight="12.75"/>
  <cols>
    <col min="1" max="1" width="7.75390625" style="26" customWidth="1"/>
    <col min="2" max="2" width="37.625" style="26" customWidth="1"/>
    <col min="3" max="3" width="17.625" style="26" customWidth="1"/>
    <col min="4" max="4" width="14.875" style="26" customWidth="1"/>
    <col min="5" max="5" width="21.125" style="26" customWidth="1"/>
    <col min="6" max="6" width="18.875" style="26" customWidth="1"/>
    <col min="7" max="7" width="17.00390625" style="26" customWidth="1"/>
    <col min="8" max="8" width="19.875" style="26" customWidth="1"/>
    <col min="9" max="9" width="12.625" style="26" customWidth="1"/>
    <col min="10" max="10" width="14.25390625" style="26" customWidth="1"/>
    <col min="11" max="11" width="12.125" style="26" customWidth="1"/>
    <col min="12" max="12" width="15.00390625" style="26" customWidth="1"/>
    <col min="13" max="16384" width="9.125" style="26" customWidth="1"/>
  </cols>
  <sheetData>
    <row r="2" spans="1:9" s="25" customFormat="1" ht="15.75">
      <c r="A2" s="166" t="s">
        <v>57</v>
      </c>
      <c r="B2" s="166"/>
      <c r="C2" s="166"/>
      <c r="D2" s="166"/>
      <c r="E2" s="166"/>
      <c r="F2" s="166"/>
      <c r="G2" s="166"/>
      <c r="H2" s="166"/>
      <c r="I2" s="55"/>
    </row>
    <row r="3" spans="1:9" s="25" customFormat="1" ht="15.75">
      <c r="A3" s="166" t="s">
        <v>58</v>
      </c>
      <c r="B3" s="166"/>
      <c r="C3" s="166"/>
      <c r="D3" s="166"/>
      <c r="E3" s="166"/>
      <c r="F3" s="166"/>
      <c r="G3" s="166"/>
      <c r="H3" s="166"/>
      <c r="I3" s="55"/>
    </row>
    <row r="4" s="25" customFormat="1" ht="15.75">
      <c r="A4" s="1"/>
    </row>
    <row r="5" spans="1:9" s="12" customFormat="1" ht="15.75">
      <c r="A5" s="13" t="s">
        <v>24</v>
      </c>
      <c r="B5" s="18" t="s">
        <v>25</v>
      </c>
      <c r="C5" s="18"/>
      <c r="D5" s="165" t="s">
        <v>49</v>
      </c>
      <c r="E5" s="165"/>
      <c r="F5" s="165"/>
      <c r="G5" s="165"/>
      <c r="H5" s="165"/>
      <c r="I5" s="15"/>
    </row>
    <row r="6" spans="1:9" s="12" customFormat="1" ht="15" customHeight="1">
      <c r="A6" s="13"/>
      <c r="B6" s="32" t="s">
        <v>68</v>
      </c>
      <c r="C6" s="32"/>
      <c r="D6" s="182" t="s">
        <v>26</v>
      </c>
      <c r="E6" s="182"/>
      <c r="F6" s="182"/>
      <c r="G6" s="182"/>
      <c r="H6" s="182"/>
      <c r="I6" s="20"/>
    </row>
    <row r="7" spans="1:9" s="12" customFormat="1" ht="15" customHeight="1">
      <c r="A7" s="13"/>
      <c r="B7" s="21"/>
      <c r="C7" s="21"/>
      <c r="D7" s="48"/>
      <c r="E7" s="48"/>
      <c r="F7" s="48"/>
      <c r="G7" s="48"/>
      <c r="H7" s="48"/>
      <c r="I7" s="20"/>
    </row>
    <row r="8" spans="1:9" s="12" customFormat="1" ht="15.75">
      <c r="A8" s="13" t="s">
        <v>27</v>
      </c>
      <c r="B8" s="18" t="s">
        <v>28</v>
      </c>
      <c r="C8" s="18"/>
      <c r="D8" s="164" t="s">
        <v>49</v>
      </c>
      <c r="E8" s="164"/>
      <c r="F8" s="164"/>
      <c r="G8" s="164"/>
      <c r="H8" s="164"/>
      <c r="I8" s="52"/>
    </row>
    <row r="9" spans="1:9" s="12" customFormat="1" ht="15" customHeight="1">
      <c r="A9" s="13"/>
      <c r="B9" s="32" t="s">
        <v>68</v>
      </c>
      <c r="C9" s="33"/>
      <c r="D9" s="182" t="s">
        <v>29</v>
      </c>
      <c r="E9" s="182"/>
      <c r="F9" s="182"/>
      <c r="G9" s="182"/>
      <c r="H9" s="182"/>
      <c r="I9" s="20"/>
    </row>
    <row r="10" spans="1:9" s="12" customFormat="1" ht="15" customHeight="1">
      <c r="A10" s="13"/>
      <c r="B10" s="33"/>
      <c r="C10" s="33"/>
      <c r="D10" s="49"/>
      <c r="E10" s="49"/>
      <c r="F10" s="47"/>
      <c r="G10" s="47"/>
      <c r="H10" s="48"/>
      <c r="I10" s="20"/>
    </row>
    <row r="11" spans="1:9" s="12" customFormat="1" ht="15.75">
      <c r="A11" s="14" t="s">
        <v>30</v>
      </c>
      <c r="B11" s="18" t="s">
        <v>150</v>
      </c>
      <c r="C11" s="34" t="s">
        <v>151</v>
      </c>
      <c r="D11" s="164" t="s">
        <v>152</v>
      </c>
      <c r="E11" s="164"/>
      <c r="F11" s="164"/>
      <c r="G11" s="164"/>
      <c r="H11" s="164"/>
      <c r="I11" s="52"/>
    </row>
    <row r="12" spans="1:9" s="12" customFormat="1" ht="15" customHeight="1">
      <c r="A12" s="13"/>
      <c r="B12" s="32" t="s">
        <v>68</v>
      </c>
      <c r="C12" s="35" t="s">
        <v>47</v>
      </c>
      <c r="D12" s="182" t="s">
        <v>34</v>
      </c>
      <c r="E12" s="182"/>
      <c r="F12" s="182"/>
      <c r="G12" s="182"/>
      <c r="H12" s="182"/>
      <c r="I12" s="20"/>
    </row>
    <row r="13" spans="1:8" s="25" customFormat="1" ht="15.75">
      <c r="A13" s="30"/>
      <c r="D13" s="50"/>
      <c r="E13" s="50"/>
      <c r="F13" s="50"/>
      <c r="G13" s="50"/>
      <c r="H13" s="50"/>
    </row>
    <row r="14" spans="1:2" ht="14.25" customHeight="1">
      <c r="A14" s="14" t="s">
        <v>35</v>
      </c>
      <c r="B14" s="25" t="s">
        <v>50</v>
      </c>
    </row>
    <row r="15" spans="1:9" s="54" customFormat="1" ht="15.75">
      <c r="A15" s="175" t="s">
        <v>0</v>
      </c>
      <c r="B15" s="177" t="s">
        <v>1</v>
      </c>
      <c r="C15" s="179" t="s">
        <v>2</v>
      </c>
      <c r="D15" s="180"/>
      <c r="E15" s="180"/>
      <c r="F15" s="181" t="s">
        <v>3</v>
      </c>
      <c r="G15" s="181"/>
      <c r="H15" s="181"/>
      <c r="I15" s="53"/>
    </row>
    <row r="16" spans="1:9" s="54" customFormat="1" ht="15.75">
      <c r="A16" s="176"/>
      <c r="B16" s="178"/>
      <c r="C16" s="22" t="s">
        <v>11</v>
      </c>
      <c r="D16" s="22" t="s">
        <v>9</v>
      </c>
      <c r="E16" s="23" t="s">
        <v>10</v>
      </c>
      <c r="F16" s="24" t="s">
        <v>11</v>
      </c>
      <c r="G16" s="24" t="s">
        <v>9</v>
      </c>
      <c r="H16" s="24" t="s">
        <v>10</v>
      </c>
      <c r="I16" s="53"/>
    </row>
    <row r="17" spans="1:9" ht="15.75">
      <c r="A17" s="174" t="s">
        <v>153</v>
      </c>
      <c r="B17" s="174"/>
      <c r="C17" s="174"/>
      <c r="D17" s="174"/>
      <c r="E17" s="174"/>
      <c r="F17" s="174"/>
      <c r="G17" s="174"/>
      <c r="H17" s="174"/>
      <c r="I17" s="8"/>
    </row>
    <row r="18" spans="1:9" ht="15.75">
      <c r="A18" s="37"/>
      <c r="B18" s="73" t="s">
        <v>12</v>
      </c>
      <c r="C18" s="36"/>
      <c r="D18" s="36"/>
      <c r="E18" s="36"/>
      <c r="F18" s="36"/>
      <c r="G18" s="36"/>
      <c r="H18" s="36"/>
      <c r="I18" s="8"/>
    </row>
    <row r="19" spans="1:9" ht="63">
      <c r="A19" s="3">
        <v>1</v>
      </c>
      <c r="B19" s="7" t="s">
        <v>146</v>
      </c>
      <c r="C19" s="107">
        <v>2070</v>
      </c>
      <c r="D19" s="4">
        <v>2078</v>
      </c>
      <c r="E19" s="10">
        <f>D19/C19</f>
        <v>1.0038647342995168</v>
      </c>
      <c r="F19" s="4">
        <v>1854</v>
      </c>
      <c r="G19" s="4">
        <v>2100</v>
      </c>
      <c r="H19" s="10">
        <f>G19/F19</f>
        <v>1.132686084142395</v>
      </c>
      <c r="I19" s="8"/>
    </row>
    <row r="20" spans="1:9" ht="31.5">
      <c r="A20" s="6">
        <v>2</v>
      </c>
      <c r="B20" s="9" t="s">
        <v>136</v>
      </c>
      <c r="C20" s="111">
        <v>116.8</v>
      </c>
      <c r="D20" s="111">
        <v>114.57</v>
      </c>
      <c r="E20" s="102">
        <f>C20/D20</f>
        <v>1.0194640830933055</v>
      </c>
      <c r="F20" s="108">
        <v>195.65</v>
      </c>
      <c r="G20" s="108">
        <v>178.33</v>
      </c>
      <c r="H20" s="102">
        <f>F20/G20</f>
        <v>1.097123310716088</v>
      </c>
      <c r="I20" s="8"/>
    </row>
    <row r="21" spans="1:11" ht="47.25">
      <c r="A21" s="60"/>
      <c r="B21" s="61" t="s">
        <v>59</v>
      </c>
      <c r="C21" s="62"/>
      <c r="D21" s="62"/>
      <c r="E21" s="63">
        <f>ROUND(AVERAGE(E19:E20)*100,1)</f>
        <v>101.2</v>
      </c>
      <c r="F21" s="63"/>
      <c r="G21" s="63"/>
      <c r="H21" s="63">
        <f>ROUND(AVERAGE(H19:H20)*100,1)</f>
        <v>111.5</v>
      </c>
      <c r="I21" s="8"/>
      <c r="J21" s="71" t="s">
        <v>13</v>
      </c>
      <c r="K21" s="71" t="s">
        <v>14</v>
      </c>
    </row>
    <row r="22" spans="1:11" ht="50.25">
      <c r="A22" s="60"/>
      <c r="B22" s="64" t="s">
        <v>60</v>
      </c>
      <c r="C22" s="64"/>
      <c r="D22" s="64"/>
      <c r="E22" s="64"/>
      <c r="F22" s="64"/>
      <c r="G22" s="64"/>
      <c r="H22" s="97">
        <f>ROUND(H21/E21,2)</f>
        <v>1.1</v>
      </c>
      <c r="I22" s="8"/>
      <c r="J22" s="27" t="s">
        <v>43</v>
      </c>
      <c r="K22" s="28">
        <v>0</v>
      </c>
    </row>
    <row r="23" spans="1:11" ht="18.75">
      <c r="A23" s="60"/>
      <c r="B23" s="64" t="s">
        <v>61</v>
      </c>
      <c r="C23" s="64"/>
      <c r="D23" s="64"/>
      <c r="E23" s="64"/>
      <c r="F23" s="64"/>
      <c r="G23" s="64"/>
      <c r="H23" s="65">
        <v>25</v>
      </c>
      <c r="I23" s="8"/>
      <c r="J23" s="28" t="s">
        <v>44</v>
      </c>
      <c r="K23" s="28">
        <v>15</v>
      </c>
    </row>
    <row r="24" spans="1:11" ht="15.75">
      <c r="A24" s="37"/>
      <c r="B24" s="72" t="s">
        <v>66</v>
      </c>
      <c r="C24" s="36"/>
      <c r="D24" s="36"/>
      <c r="E24" s="38"/>
      <c r="F24" s="36"/>
      <c r="G24" s="36"/>
      <c r="H24" s="38"/>
      <c r="I24" s="8"/>
      <c r="J24" s="27" t="s">
        <v>45</v>
      </c>
      <c r="K24" s="28">
        <v>25</v>
      </c>
    </row>
    <row r="25" spans="1:12" ht="31.5">
      <c r="A25" s="3">
        <v>1</v>
      </c>
      <c r="B25" s="7" t="s">
        <v>156</v>
      </c>
      <c r="C25" s="95">
        <v>36</v>
      </c>
      <c r="D25" s="95">
        <v>75.4</v>
      </c>
      <c r="E25" s="104">
        <f>D25/C25</f>
        <v>2.0944444444444446</v>
      </c>
      <c r="F25" s="95">
        <v>36</v>
      </c>
      <c r="G25" s="95">
        <v>76.1</v>
      </c>
      <c r="H25" s="104">
        <f>G25/F25</f>
        <v>2.113888888888889</v>
      </c>
      <c r="I25" s="8"/>
      <c r="J25" s="70" t="s">
        <v>177</v>
      </c>
      <c r="K25" s="114" t="s">
        <v>178</v>
      </c>
      <c r="L25" s="161" t="s">
        <v>179</v>
      </c>
    </row>
    <row r="26" spans="1:12" ht="47.25">
      <c r="A26" s="3">
        <v>2</v>
      </c>
      <c r="B26" s="7" t="s">
        <v>157</v>
      </c>
      <c r="C26" s="95">
        <v>2.2</v>
      </c>
      <c r="D26" s="95">
        <v>13</v>
      </c>
      <c r="E26" s="104">
        <f>D26/C26</f>
        <v>5.909090909090908</v>
      </c>
      <c r="F26" s="95">
        <v>2.2</v>
      </c>
      <c r="G26" s="95">
        <v>10.3</v>
      </c>
      <c r="H26" s="104">
        <f>G26/F26</f>
        <v>4.681818181818182</v>
      </c>
      <c r="I26" s="8"/>
      <c r="J26" s="69" t="s">
        <v>16</v>
      </c>
      <c r="K26" s="69" t="s">
        <v>17</v>
      </c>
      <c r="L26" s="162" t="s">
        <v>83</v>
      </c>
    </row>
    <row r="27" spans="1:12" ht="47.25">
      <c r="A27" s="60"/>
      <c r="B27" s="61" t="s">
        <v>62</v>
      </c>
      <c r="C27" s="62"/>
      <c r="D27" s="62"/>
      <c r="E27" s="63">
        <f>ROUND(AVERAGE(E25:E26)*100,1)</f>
        <v>400.2</v>
      </c>
      <c r="F27" s="62"/>
      <c r="G27" s="62"/>
      <c r="H27" s="63">
        <v>0</v>
      </c>
      <c r="I27" s="8"/>
      <c r="J27" s="69" t="s">
        <v>18</v>
      </c>
      <c r="K27" s="69" t="s">
        <v>19</v>
      </c>
      <c r="L27" s="162" t="s">
        <v>84</v>
      </c>
    </row>
    <row r="28" spans="1:12" ht="48.75">
      <c r="A28" s="56"/>
      <c r="B28" s="57" t="s">
        <v>301</v>
      </c>
      <c r="C28" s="58"/>
      <c r="D28" s="58"/>
      <c r="E28" s="59"/>
      <c r="F28" s="58"/>
      <c r="G28" s="58"/>
      <c r="H28" s="59">
        <f>H21+H27+H23</f>
        <v>136.5</v>
      </c>
      <c r="I28" s="8"/>
      <c r="J28" s="69" t="s">
        <v>20</v>
      </c>
      <c r="K28" s="69" t="s">
        <v>21</v>
      </c>
      <c r="L28" s="162" t="s">
        <v>85</v>
      </c>
    </row>
    <row r="29" spans="1:9" ht="15.75">
      <c r="A29" s="174" t="s">
        <v>154</v>
      </c>
      <c r="B29" s="174"/>
      <c r="C29" s="174"/>
      <c r="D29" s="174"/>
      <c r="E29" s="174"/>
      <c r="F29" s="174"/>
      <c r="G29" s="174"/>
      <c r="H29" s="174"/>
      <c r="I29" s="8"/>
    </row>
    <row r="30" spans="1:9" ht="15.75">
      <c r="A30" s="37"/>
      <c r="B30" s="73" t="s">
        <v>12</v>
      </c>
      <c r="C30" s="36"/>
      <c r="D30" s="36"/>
      <c r="E30" s="36"/>
      <c r="F30" s="36"/>
      <c r="G30" s="36"/>
      <c r="H30" s="36"/>
      <c r="I30" s="8"/>
    </row>
    <row r="31" spans="1:9" ht="63">
      <c r="A31" s="3">
        <v>1</v>
      </c>
      <c r="B31" s="7" t="s">
        <v>146</v>
      </c>
      <c r="C31" s="4">
        <v>2292</v>
      </c>
      <c r="D31" s="4">
        <v>2299</v>
      </c>
      <c r="E31" s="10">
        <f>D31/C31</f>
        <v>1.0030541012216405</v>
      </c>
      <c r="F31" s="107">
        <v>2067</v>
      </c>
      <c r="G31" s="107">
        <v>2168</v>
      </c>
      <c r="H31" s="10">
        <f>G31/F31</f>
        <v>1.0488630865989357</v>
      </c>
      <c r="I31" s="8"/>
    </row>
    <row r="32" spans="1:9" ht="31.5">
      <c r="A32" s="6">
        <v>2</v>
      </c>
      <c r="B32" s="9" t="s">
        <v>136</v>
      </c>
      <c r="C32" s="111">
        <v>280.16</v>
      </c>
      <c r="D32" s="111">
        <v>264.6</v>
      </c>
      <c r="E32" s="102">
        <f>C32/D32</f>
        <v>1.0588057445200303</v>
      </c>
      <c r="F32" s="108">
        <v>303.27</v>
      </c>
      <c r="G32" s="108">
        <v>301.11</v>
      </c>
      <c r="H32" s="102">
        <f>F32/G32</f>
        <v>1.0071734582046428</v>
      </c>
      <c r="I32" s="8"/>
    </row>
    <row r="33" spans="1:9" ht="78.75">
      <c r="A33" s="6">
        <v>3</v>
      </c>
      <c r="B33" s="9" t="s">
        <v>155</v>
      </c>
      <c r="C33" s="109"/>
      <c r="D33" s="109"/>
      <c r="E33" s="115"/>
      <c r="F33" s="96">
        <v>3095.79</v>
      </c>
      <c r="G33" s="96">
        <v>2880.35</v>
      </c>
      <c r="H33" s="102">
        <f>F33/G33</f>
        <v>1.0747964657072926</v>
      </c>
      <c r="I33" s="8"/>
    </row>
    <row r="34" spans="1:9" ht="47.25">
      <c r="A34" s="60"/>
      <c r="B34" s="61" t="s">
        <v>59</v>
      </c>
      <c r="C34" s="62"/>
      <c r="D34" s="62"/>
      <c r="E34" s="63">
        <f>ROUND(AVERAGE(E31:E33)*100,1)</f>
        <v>103.1</v>
      </c>
      <c r="F34" s="63"/>
      <c r="G34" s="63"/>
      <c r="H34" s="63">
        <f>ROUND(AVERAGE(H31:H33)*100,1)</f>
        <v>104.4</v>
      </c>
      <c r="I34" s="8"/>
    </row>
    <row r="35" spans="1:9" ht="50.25">
      <c r="A35" s="60"/>
      <c r="B35" s="64" t="s">
        <v>60</v>
      </c>
      <c r="C35" s="64"/>
      <c r="D35" s="64"/>
      <c r="E35" s="64"/>
      <c r="F35" s="64"/>
      <c r="G35" s="64"/>
      <c r="H35" s="97">
        <f>ROUND(H34/E34,2)</f>
        <v>1.01</v>
      </c>
      <c r="I35" s="8"/>
    </row>
    <row r="36" spans="1:9" ht="18.75">
      <c r="A36" s="60"/>
      <c r="B36" s="64" t="s">
        <v>61</v>
      </c>
      <c r="C36" s="64"/>
      <c r="D36" s="64"/>
      <c r="E36" s="64"/>
      <c r="F36" s="64"/>
      <c r="G36" s="64"/>
      <c r="H36" s="65">
        <v>25</v>
      </c>
      <c r="I36" s="8"/>
    </row>
    <row r="37" spans="1:9" ht="15.75">
      <c r="A37" s="37"/>
      <c r="B37" s="72" t="s">
        <v>66</v>
      </c>
      <c r="C37" s="36"/>
      <c r="D37" s="36"/>
      <c r="E37" s="38"/>
      <c r="F37" s="36"/>
      <c r="G37" s="36"/>
      <c r="H37" s="38"/>
      <c r="I37" s="8"/>
    </row>
    <row r="38" spans="1:9" ht="78.75">
      <c r="A38" s="3">
        <v>1</v>
      </c>
      <c r="B38" s="7" t="s">
        <v>158</v>
      </c>
      <c r="C38" s="95"/>
      <c r="D38" s="95"/>
      <c r="E38" s="10"/>
      <c r="F38" s="95">
        <v>65</v>
      </c>
      <c r="G38" s="95">
        <v>65</v>
      </c>
      <c r="H38" s="10">
        <f>G38/F38</f>
        <v>1</v>
      </c>
      <c r="I38" s="8"/>
    </row>
    <row r="39" spans="1:9" ht="47.25">
      <c r="A39" s="60"/>
      <c r="B39" s="61" t="s">
        <v>62</v>
      </c>
      <c r="C39" s="62"/>
      <c r="D39" s="62"/>
      <c r="E39" s="63"/>
      <c r="F39" s="62"/>
      <c r="G39" s="62"/>
      <c r="H39" s="63">
        <f>ROUND(AVERAGE(H38:H38)*100,1)</f>
        <v>100</v>
      </c>
      <c r="I39" s="8"/>
    </row>
    <row r="40" spans="1:9" ht="48.75">
      <c r="A40" s="56"/>
      <c r="B40" s="57" t="s">
        <v>301</v>
      </c>
      <c r="C40" s="58"/>
      <c r="D40" s="58"/>
      <c r="E40" s="59"/>
      <c r="F40" s="58"/>
      <c r="G40" s="58"/>
      <c r="H40" s="59">
        <f>H34+H39+H36</f>
        <v>229.4</v>
      </c>
      <c r="I40" s="8"/>
    </row>
    <row r="41" spans="1:9" s="80" customFormat="1" ht="15.75">
      <c r="A41" s="74"/>
      <c r="B41" s="75"/>
      <c r="C41" s="76"/>
      <c r="D41" s="76"/>
      <c r="E41" s="77"/>
      <c r="F41" s="76"/>
      <c r="G41" s="76"/>
      <c r="H41" s="77"/>
      <c r="I41" s="78"/>
    </row>
    <row r="42" spans="1:9" s="80" customFormat="1" ht="15.75" customHeight="1">
      <c r="A42" s="85" t="s">
        <v>22</v>
      </c>
      <c r="B42" s="85" t="s">
        <v>72</v>
      </c>
      <c r="C42" s="171" t="s">
        <v>51</v>
      </c>
      <c r="D42" s="172"/>
      <c r="E42" s="173"/>
      <c r="F42" s="76"/>
      <c r="G42" s="77"/>
      <c r="H42" s="77"/>
      <c r="I42" s="78"/>
    </row>
    <row r="43" spans="1:9" s="80" customFormat="1" ht="33" customHeight="1">
      <c r="A43" s="86"/>
      <c r="B43" s="86"/>
      <c r="C43" s="31" t="s">
        <v>52</v>
      </c>
      <c r="D43" s="31" t="s">
        <v>53</v>
      </c>
      <c r="E43" s="31" t="s">
        <v>73</v>
      </c>
      <c r="F43" s="76"/>
      <c r="G43" s="77"/>
      <c r="H43" s="77"/>
      <c r="I43" s="78"/>
    </row>
    <row r="44" spans="1:9" s="80" customFormat="1" ht="15.75">
      <c r="A44" s="81">
        <v>1</v>
      </c>
      <c r="B44" s="81">
        <v>2</v>
      </c>
      <c r="C44" s="81">
        <v>3</v>
      </c>
      <c r="D44" s="81">
        <v>4</v>
      </c>
      <c r="E44" s="81">
        <v>5</v>
      </c>
      <c r="F44" s="76"/>
      <c r="G44" s="77"/>
      <c r="H44" s="77"/>
      <c r="I44" s="78"/>
    </row>
    <row r="45" spans="1:9" s="80" customFormat="1" ht="47.25">
      <c r="A45" s="82">
        <v>1</v>
      </c>
      <c r="B45" s="83" t="str">
        <f>A17</f>
        <v>Забезпечення надання амбулаторно - поліклінічної медичної допомоги та збереження здоров'я населення</v>
      </c>
      <c r="C45" s="112">
        <f>H28</f>
        <v>136.5</v>
      </c>
      <c r="D45" s="84"/>
      <c r="E45" s="84"/>
      <c r="F45" s="76"/>
      <c r="G45" s="77"/>
      <c r="H45" s="77"/>
      <c r="I45" s="78"/>
    </row>
    <row r="46" spans="1:9" s="80" customFormat="1" ht="63">
      <c r="A46" s="82">
        <v>2</v>
      </c>
      <c r="B46" s="83" t="str">
        <f>A29</f>
        <v>Забезпечення надання реабілітаційних послуг з комплексної медичної реабілітації мешканцям м.Черкаси в амбулаторних умовах</v>
      </c>
      <c r="C46" s="84">
        <f>H40</f>
        <v>229.4</v>
      </c>
      <c r="D46" s="84"/>
      <c r="E46" s="84"/>
      <c r="F46" s="76"/>
      <c r="G46" s="77"/>
      <c r="H46" s="77"/>
      <c r="I46" s="78"/>
    </row>
    <row r="47" spans="1:9" s="80" customFormat="1" ht="31.5">
      <c r="A47" s="87"/>
      <c r="B47" s="88" t="s">
        <v>65</v>
      </c>
      <c r="C47" s="89">
        <f>(C45+100+C46)/2</f>
        <v>232.95</v>
      </c>
      <c r="D47" s="89" t="s">
        <v>48</v>
      </c>
      <c r="E47" s="89" t="s">
        <v>48</v>
      </c>
      <c r="F47" s="76"/>
      <c r="G47" s="77"/>
      <c r="H47" s="77"/>
      <c r="I47" s="78"/>
    </row>
    <row r="48" spans="1:6" ht="15.75">
      <c r="A48" s="42"/>
      <c r="B48" s="41"/>
      <c r="C48" s="41"/>
      <c r="D48" s="41"/>
      <c r="E48" s="41"/>
      <c r="F48" s="41"/>
    </row>
    <row r="49" spans="1:2" ht="14.25" customHeight="1">
      <c r="A49" s="14" t="s">
        <v>64</v>
      </c>
      <c r="B49" s="25" t="s">
        <v>63</v>
      </c>
    </row>
    <row r="50" spans="1:10" ht="32.25" customHeight="1">
      <c r="A50" s="150" t="s">
        <v>0</v>
      </c>
      <c r="B50" s="151" t="s">
        <v>55</v>
      </c>
      <c r="C50" s="168" t="s">
        <v>56</v>
      </c>
      <c r="D50" s="168"/>
      <c r="E50" s="168"/>
      <c r="F50" s="168"/>
      <c r="G50" s="168"/>
      <c r="H50" s="168"/>
      <c r="I50" s="41"/>
      <c r="J50" s="41"/>
    </row>
    <row r="51" spans="1:9" ht="12.75">
      <c r="A51" s="66" t="s">
        <v>54</v>
      </c>
      <c r="B51" s="66">
        <v>2</v>
      </c>
      <c r="C51" s="169">
        <v>3</v>
      </c>
      <c r="D51" s="169"/>
      <c r="E51" s="169"/>
      <c r="F51" s="169"/>
      <c r="G51" s="169"/>
      <c r="H51" s="169"/>
      <c r="I51" s="68"/>
    </row>
    <row r="52" spans="1:9" ht="15.75">
      <c r="A52" s="67">
        <v>1</v>
      </c>
      <c r="B52" s="44"/>
      <c r="C52" s="170" t="s">
        <v>48</v>
      </c>
      <c r="D52" s="170"/>
      <c r="E52" s="170"/>
      <c r="F52" s="170"/>
      <c r="G52" s="170"/>
      <c r="H52" s="170"/>
      <c r="I52" s="41"/>
    </row>
    <row r="53" spans="1:9" ht="15.75">
      <c r="A53" s="42"/>
      <c r="B53" s="41"/>
      <c r="C53" s="41"/>
      <c r="D53" s="41"/>
      <c r="E53" s="41"/>
      <c r="F53" s="41"/>
      <c r="G53" s="41"/>
      <c r="H53" s="41"/>
      <c r="I53" s="41"/>
    </row>
    <row r="54" spans="1:9" ht="15.75">
      <c r="A54" s="42"/>
      <c r="B54" s="41"/>
      <c r="C54" s="41"/>
      <c r="D54" s="41"/>
      <c r="E54" s="41"/>
      <c r="F54" s="41"/>
      <c r="G54" s="41"/>
      <c r="H54" s="41"/>
      <c r="I54" s="41"/>
    </row>
    <row r="55" spans="1:9" ht="15.75">
      <c r="A55" s="42"/>
      <c r="B55" s="41"/>
      <c r="C55" s="41"/>
      <c r="D55" s="41"/>
      <c r="E55" s="41"/>
      <c r="F55" s="41"/>
      <c r="G55" s="41"/>
      <c r="H55" s="41"/>
      <c r="I55" s="41"/>
    </row>
    <row r="56" spans="1:10" ht="18.75">
      <c r="A56" s="154" t="s">
        <v>224</v>
      </c>
      <c r="B56" s="155"/>
      <c r="C56" s="155"/>
      <c r="D56" s="155"/>
      <c r="E56" s="155"/>
      <c r="F56" s="155"/>
      <c r="G56" s="156" t="s">
        <v>223</v>
      </c>
      <c r="H56" s="157"/>
      <c r="I56" s="155"/>
      <c r="J56" s="154"/>
    </row>
    <row r="57" spans="1:9" ht="15">
      <c r="A57" s="158"/>
      <c r="B57" s="155"/>
      <c r="C57" s="155"/>
      <c r="D57" s="155"/>
      <c r="E57" s="155"/>
      <c r="F57" s="155"/>
      <c r="G57" s="155"/>
      <c r="H57" s="155"/>
      <c r="I57" s="155"/>
    </row>
    <row r="60" spans="1:10" ht="18.75">
      <c r="A60" s="154" t="s">
        <v>302</v>
      </c>
      <c r="B60" s="155"/>
      <c r="C60" s="155"/>
      <c r="D60" s="155"/>
      <c r="E60" s="155"/>
      <c r="F60" s="155"/>
      <c r="G60" s="157" t="s">
        <v>303</v>
      </c>
      <c r="H60" s="157"/>
      <c r="I60" s="155"/>
      <c r="J60" s="154"/>
    </row>
    <row r="61" spans="5:6" s="25" customFormat="1" ht="14.25" customHeight="1">
      <c r="E61" s="152"/>
      <c r="F61" s="153"/>
    </row>
  </sheetData>
  <sheetProtection/>
  <mergeCells count="18">
    <mergeCell ref="A2:H2"/>
    <mergeCell ref="A3:H3"/>
    <mergeCell ref="D5:H5"/>
    <mergeCell ref="D6:H6"/>
    <mergeCell ref="D8:H8"/>
    <mergeCell ref="D9:H9"/>
    <mergeCell ref="D11:H11"/>
    <mergeCell ref="D12:H12"/>
    <mergeCell ref="A15:A16"/>
    <mergeCell ref="B15:B16"/>
    <mergeCell ref="C15:E15"/>
    <mergeCell ref="F15:H15"/>
    <mergeCell ref="C51:H51"/>
    <mergeCell ref="C52:H52"/>
    <mergeCell ref="A17:H17"/>
    <mergeCell ref="A29:H29"/>
    <mergeCell ref="C42:E42"/>
    <mergeCell ref="C50:H50"/>
  </mergeCells>
  <printOptions/>
  <pageMargins left="0.7086614173228347" right="0.43" top="0.59" bottom="0.38" header="0.31496062992125984" footer="0.31496062992125984"/>
  <pageSetup fitToHeight="2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48"/>
  <sheetViews>
    <sheetView zoomScalePageLayoutView="0" workbookViewId="0" topLeftCell="A19">
      <selection activeCell="B11" sqref="B11"/>
    </sheetView>
  </sheetViews>
  <sheetFormatPr defaultColWidth="9.00390625" defaultRowHeight="12.75"/>
  <cols>
    <col min="1" max="1" width="7.75390625" style="26" customWidth="1"/>
    <col min="2" max="2" width="32.375" style="26" customWidth="1"/>
    <col min="3" max="3" width="17.625" style="26" customWidth="1"/>
    <col min="4" max="4" width="14.875" style="26" customWidth="1"/>
    <col min="5" max="5" width="21.125" style="26" customWidth="1"/>
    <col min="6" max="6" width="18.875" style="26" customWidth="1"/>
    <col min="7" max="7" width="17.00390625" style="26" customWidth="1"/>
    <col min="8" max="8" width="19.875" style="26" customWidth="1"/>
    <col min="9" max="9" width="12.625" style="26" customWidth="1"/>
    <col min="10" max="10" width="13.25390625" style="26" customWidth="1"/>
    <col min="11" max="11" width="12.875" style="26" customWidth="1"/>
    <col min="12" max="12" width="12.375" style="26" customWidth="1"/>
    <col min="13" max="13" width="13.125" style="26" customWidth="1"/>
    <col min="14" max="14" width="15.875" style="26" customWidth="1"/>
    <col min="15" max="16384" width="9.125" style="26" customWidth="1"/>
  </cols>
  <sheetData>
    <row r="2" spans="1:12" s="25" customFormat="1" ht="15.75">
      <c r="A2" s="166" t="s">
        <v>57</v>
      </c>
      <c r="B2" s="166"/>
      <c r="C2" s="166"/>
      <c r="D2" s="166"/>
      <c r="E2" s="166"/>
      <c r="F2" s="166"/>
      <c r="G2" s="166"/>
      <c r="H2" s="166"/>
      <c r="I2" s="55"/>
      <c r="J2" s="55"/>
      <c r="K2" s="55"/>
      <c r="L2" s="55"/>
    </row>
    <row r="3" spans="1:12" s="25" customFormat="1" ht="15.75">
      <c r="A3" s="166" t="s">
        <v>58</v>
      </c>
      <c r="B3" s="166"/>
      <c r="C3" s="166"/>
      <c r="D3" s="166"/>
      <c r="E3" s="166"/>
      <c r="F3" s="166"/>
      <c r="G3" s="166"/>
      <c r="H3" s="166"/>
      <c r="I3" s="55"/>
      <c r="J3" s="55"/>
      <c r="K3" s="55"/>
      <c r="L3" s="55"/>
    </row>
    <row r="4" s="25" customFormat="1" ht="15.75">
      <c r="A4" s="1"/>
    </row>
    <row r="5" spans="1:14" s="12" customFormat="1" ht="15.75">
      <c r="A5" s="13" t="s">
        <v>24</v>
      </c>
      <c r="B5" s="18" t="s">
        <v>25</v>
      </c>
      <c r="C5" s="18"/>
      <c r="D5" s="165" t="s">
        <v>49</v>
      </c>
      <c r="E5" s="165"/>
      <c r="F5" s="165"/>
      <c r="G5" s="165"/>
      <c r="H5" s="165"/>
      <c r="I5" s="15"/>
      <c r="J5" s="15"/>
      <c r="K5" s="15"/>
      <c r="L5" s="15"/>
      <c r="M5" s="15"/>
      <c r="N5" s="15"/>
    </row>
    <row r="6" spans="1:14" s="94" customFormat="1" ht="15" customHeight="1">
      <c r="A6" s="91"/>
      <c r="B6" s="16" t="s">
        <v>68</v>
      </c>
      <c r="C6" s="16"/>
      <c r="D6" s="167" t="s">
        <v>26</v>
      </c>
      <c r="E6" s="167"/>
      <c r="F6" s="167"/>
      <c r="G6" s="167"/>
      <c r="H6" s="167"/>
      <c r="I6" s="92"/>
      <c r="J6" s="93"/>
      <c r="K6" s="93"/>
      <c r="L6" s="93"/>
      <c r="M6" s="93"/>
      <c r="N6" s="93"/>
    </row>
    <row r="7" spans="1:14" s="12" customFormat="1" ht="15" customHeight="1">
      <c r="A7" s="13"/>
      <c r="B7" s="21"/>
      <c r="C7" s="21"/>
      <c r="D7" s="48"/>
      <c r="E7" s="48"/>
      <c r="F7" s="48"/>
      <c r="G7" s="48"/>
      <c r="H7" s="48"/>
      <c r="I7" s="20"/>
      <c r="J7" s="51"/>
      <c r="K7" s="51"/>
      <c r="L7" s="51"/>
      <c r="M7" s="51"/>
      <c r="N7" s="51"/>
    </row>
    <row r="8" spans="1:14" s="12" customFormat="1" ht="15.75">
      <c r="A8" s="13" t="s">
        <v>27</v>
      </c>
      <c r="B8" s="18" t="s">
        <v>28</v>
      </c>
      <c r="C8" s="18"/>
      <c r="D8" s="164" t="s">
        <v>49</v>
      </c>
      <c r="E8" s="164"/>
      <c r="F8" s="164"/>
      <c r="G8" s="164"/>
      <c r="H8" s="164"/>
      <c r="I8" s="52"/>
      <c r="J8" s="52"/>
      <c r="K8" s="52"/>
      <c r="L8" s="52"/>
      <c r="M8" s="52"/>
      <c r="N8" s="52"/>
    </row>
    <row r="9" spans="1:14" s="94" customFormat="1" ht="15" customHeight="1">
      <c r="A9" s="91"/>
      <c r="B9" s="16" t="s">
        <v>68</v>
      </c>
      <c r="C9" s="17"/>
      <c r="D9" s="167" t="s">
        <v>29</v>
      </c>
      <c r="E9" s="167"/>
      <c r="F9" s="167"/>
      <c r="G9" s="167"/>
      <c r="H9" s="167"/>
      <c r="I9" s="92"/>
      <c r="J9" s="93"/>
      <c r="K9" s="93"/>
      <c r="L9" s="93"/>
      <c r="M9" s="93"/>
      <c r="N9" s="93"/>
    </row>
    <row r="10" spans="1:14" s="12" customFormat="1" ht="15" customHeight="1">
      <c r="A10" s="13"/>
      <c r="B10" s="33"/>
      <c r="C10" s="33"/>
      <c r="D10" s="49"/>
      <c r="E10" s="49"/>
      <c r="F10" s="47"/>
      <c r="G10" s="47"/>
      <c r="H10" s="48"/>
      <c r="I10" s="20"/>
      <c r="J10" s="51"/>
      <c r="K10" s="51"/>
      <c r="L10" s="51"/>
      <c r="M10" s="51"/>
      <c r="N10" s="51"/>
    </row>
    <row r="11" spans="1:14" s="12" customFormat="1" ht="15.75">
      <c r="A11" s="14" t="s">
        <v>30</v>
      </c>
      <c r="B11" s="18" t="s">
        <v>143</v>
      </c>
      <c r="C11" s="34" t="s">
        <v>144</v>
      </c>
      <c r="D11" s="164" t="s">
        <v>145</v>
      </c>
      <c r="E11" s="164"/>
      <c r="F11" s="164"/>
      <c r="G11" s="164"/>
      <c r="H11" s="164"/>
      <c r="I11" s="52"/>
      <c r="J11" s="52"/>
      <c r="K11" s="52"/>
      <c r="L11" s="52"/>
      <c r="M11" s="52"/>
      <c r="N11" s="52"/>
    </row>
    <row r="12" spans="1:14" s="94" customFormat="1" ht="15" customHeight="1">
      <c r="A12" s="91"/>
      <c r="B12" s="16" t="s">
        <v>68</v>
      </c>
      <c r="C12" s="19" t="s">
        <v>47</v>
      </c>
      <c r="D12" s="167" t="s">
        <v>34</v>
      </c>
      <c r="E12" s="167"/>
      <c r="F12" s="167"/>
      <c r="G12" s="167"/>
      <c r="H12" s="167"/>
      <c r="I12" s="92"/>
      <c r="J12" s="93"/>
      <c r="K12" s="93"/>
      <c r="L12" s="93"/>
      <c r="M12" s="93"/>
      <c r="N12" s="93"/>
    </row>
    <row r="13" spans="1:8" s="25" customFormat="1" ht="15.75">
      <c r="A13" s="30"/>
      <c r="D13" s="50"/>
      <c r="E13" s="50"/>
      <c r="F13" s="50"/>
      <c r="G13" s="50"/>
      <c r="H13" s="50"/>
    </row>
    <row r="14" spans="1:2" ht="14.25" customHeight="1">
      <c r="A14" s="14" t="s">
        <v>35</v>
      </c>
      <c r="B14" s="25" t="s">
        <v>50</v>
      </c>
    </row>
    <row r="15" spans="1:11" s="54" customFormat="1" ht="15.75">
      <c r="A15" s="175" t="s">
        <v>0</v>
      </c>
      <c r="B15" s="177" t="s">
        <v>1</v>
      </c>
      <c r="C15" s="179" t="s">
        <v>2</v>
      </c>
      <c r="D15" s="180"/>
      <c r="E15" s="180"/>
      <c r="F15" s="181" t="s">
        <v>3</v>
      </c>
      <c r="G15" s="181"/>
      <c r="H15" s="181"/>
      <c r="I15" s="163"/>
      <c r="J15" s="163"/>
      <c r="K15" s="163"/>
    </row>
    <row r="16" spans="1:11" s="54" customFormat="1" ht="15.75">
      <c r="A16" s="176"/>
      <c r="B16" s="178"/>
      <c r="C16" s="22" t="s">
        <v>11</v>
      </c>
      <c r="D16" s="22" t="s">
        <v>9</v>
      </c>
      <c r="E16" s="23" t="s">
        <v>10</v>
      </c>
      <c r="F16" s="24" t="s">
        <v>11</v>
      </c>
      <c r="G16" s="24" t="s">
        <v>9</v>
      </c>
      <c r="H16" s="24" t="s">
        <v>10</v>
      </c>
      <c r="I16" s="53"/>
      <c r="J16" s="53"/>
      <c r="K16" s="53"/>
    </row>
    <row r="17" spans="1:11" ht="15.75">
      <c r="A17" s="174" t="s">
        <v>149</v>
      </c>
      <c r="B17" s="174"/>
      <c r="C17" s="174"/>
      <c r="D17" s="174"/>
      <c r="E17" s="174"/>
      <c r="F17" s="174"/>
      <c r="G17" s="174"/>
      <c r="H17" s="174"/>
      <c r="I17" s="8"/>
      <c r="J17" s="8"/>
      <c r="K17" s="8"/>
    </row>
    <row r="18" spans="1:11" ht="15.75">
      <c r="A18" s="37"/>
      <c r="B18" s="73" t="s">
        <v>12</v>
      </c>
      <c r="C18" s="36"/>
      <c r="D18" s="36"/>
      <c r="E18" s="36"/>
      <c r="F18" s="36"/>
      <c r="G18" s="36"/>
      <c r="H18" s="36"/>
      <c r="I18" s="8"/>
      <c r="J18" s="8"/>
      <c r="K18" s="8"/>
    </row>
    <row r="19" spans="1:11" ht="63">
      <c r="A19" s="3">
        <v>1</v>
      </c>
      <c r="B19" s="7" t="s">
        <v>146</v>
      </c>
      <c r="C19" s="107">
        <v>2245</v>
      </c>
      <c r="D19" s="107">
        <v>2300</v>
      </c>
      <c r="E19" s="10">
        <f>D19/C19</f>
        <v>1.024498886414254</v>
      </c>
      <c r="F19" s="107">
        <v>1954</v>
      </c>
      <c r="G19" s="107">
        <v>2041</v>
      </c>
      <c r="H19" s="10">
        <f>G19/F19</f>
        <v>1.0445240532241555</v>
      </c>
      <c r="I19" s="8"/>
      <c r="J19" s="8"/>
      <c r="K19" s="8"/>
    </row>
    <row r="20" spans="1:11" ht="31.5">
      <c r="A20" s="6">
        <v>2</v>
      </c>
      <c r="B20" s="9" t="s">
        <v>136</v>
      </c>
      <c r="C20" s="108">
        <v>84.08</v>
      </c>
      <c r="D20" s="108">
        <v>80.45</v>
      </c>
      <c r="E20" s="102">
        <f>C20/D20</f>
        <v>1.0451211932877562</v>
      </c>
      <c r="F20" s="108">
        <v>98.6</v>
      </c>
      <c r="G20" s="108">
        <v>98.42</v>
      </c>
      <c r="H20" s="102">
        <f>F20/G20</f>
        <v>1.0018288965657387</v>
      </c>
      <c r="I20" s="8"/>
      <c r="J20" s="8"/>
      <c r="K20" s="8"/>
    </row>
    <row r="21" spans="1:11" ht="47.25">
      <c r="A21" s="60"/>
      <c r="B21" s="61" t="s">
        <v>59</v>
      </c>
      <c r="C21" s="62"/>
      <c r="D21" s="62"/>
      <c r="E21" s="63">
        <f>ROUND(AVERAGE(E19:E20)*100,1)</f>
        <v>103.5</v>
      </c>
      <c r="F21" s="63"/>
      <c r="G21" s="63"/>
      <c r="H21" s="63">
        <f>ROUND(AVERAGE(H19:H20)*100,1)</f>
        <v>102.3</v>
      </c>
      <c r="I21" s="8"/>
      <c r="J21" s="71" t="s">
        <v>13</v>
      </c>
      <c r="K21" s="71" t="s">
        <v>14</v>
      </c>
    </row>
    <row r="22" spans="1:11" ht="66">
      <c r="A22" s="60"/>
      <c r="B22" s="64" t="s">
        <v>60</v>
      </c>
      <c r="C22" s="64"/>
      <c r="D22" s="64"/>
      <c r="E22" s="64"/>
      <c r="F22" s="64"/>
      <c r="G22" s="64"/>
      <c r="H22" s="97">
        <f>ROUND(H21/E21,2)</f>
        <v>0.99</v>
      </c>
      <c r="I22" s="8"/>
      <c r="J22" s="27" t="s">
        <v>43</v>
      </c>
      <c r="K22" s="28">
        <v>0</v>
      </c>
    </row>
    <row r="23" spans="1:11" ht="18.75">
      <c r="A23" s="60"/>
      <c r="B23" s="64" t="s">
        <v>61</v>
      </c>
      <c r="C23" s="64"/>
      <c r="D23" s="64"/>
      <c r="E23" s="64"/>
      <c r="F23" s="64"/>
      <c r="G23" s="64"/>
      <c r="H23" s="65">
        <v>15</v>
      </c>
      <c r="I23" s="8"/>
      <c r="J23" s="28" t="s">
        <v>44</v>
      </c>
      <c r="K23" s="28">
        <v>15</v>
      </c>
    </row>
    <row r="24" spans="1:11" ht="15.75">
      <c r="A24" s="37"/>
      <c r="B24" s="72" t="s">
        <v>66</v>
      </c>
      <c r="C24" s="36"/>
      <c r="D24" s="36"/>
      <c r="E24" s="38"/>
      <c r="F24" s="36"/>
      <c r="G24" s="36"/>
      <c r="H24" s="38"/>
      <c r="I24" s="8"/>
      <c r="J24" s="27" t="s">
        <v>45</v>
      </c>
      <c r="K24" s="28">
        <v>25</v>
      </c>
    </row>
    <row r="25" spans="1:11" ht="47.25">
      <c r="A25" s="3">
        <v>1</v>
      </c>
      <c r="B25" s="7" t="s">
        <v>147</v>
      </c>
      <c r="C25" s="95">
        <v>49</v>
      </c>
      <c r="D25" s="95">
        <v>38.5</v>
      </c>
      <c r="E25" s="10">
        <f>D25/C25</f>
        <v>0.7857142857142857</v>
      </c>
      <c r="F25" s="95">
        <v>49</v>
      </c>
      <c r="G25" s="95">
        <v>37.2</v>
      </c>
      <c r="H25" s="10">
        <f>G25/F25</f>
        <v>0.7591836734693879</v>
      </c>
      <c r="I25" s="8"/>
      <c r="J25" s="70" t="s">
        <v>15</v>
      </c>
      <c r="K25" s="70" t="s">
        <v>67</v>
      </c>
    </row>
    <row r="26" spans="1:11" ht="31.5">
      <c r="A26" s="3">
        <v>2</v>
      </c>
      <c r="B26" s="7" t="s">
        <v>148</v>
      </c>
      <c r="C26" s="95">
        <v>35</v>
      </c>
      <c r="D26" s="95">
        <v>47.1</v>
      </c>
      <c r="E26" s="10">
        <f>D26/C26</f>
        <v>1.3457142857142859</v>
      </c>
      <c r="F26" s="95">
        <v>35</v>
      </c>
      <c r="G26" s="95">
        <v>47.4</v>
      </c>
      <c r="H26" s="10">
        <f>G26/F26</f>
        <v>1.3542857142857143</v>
      </c>
      <c r="I26" s="8"/>
      <c r="J26" s="69" t="s">
        <v>16</v>
      </c>
      <c r="K26" s="69" t="s">
        <v>17</v>
      </c>
    </row>
    <row r="27" spans="1:11" ht="47.25">
      <c r="A27" s="60"/>
      <c r="B27" s="61" t="s">
        <v>62</v>
      </c>
      <c r="C27" s="62"/>
      <c r="D27" s="62"/>
      <c r="E27" s="63">
        <f>ROUND(AVERAGE(E25:E26)*100,1)</f>
        <v>106.6</v>
      </c>
      <c r="F27" s="62"/>
      <c r="G27" s="62"/>
      <c r="H27" s="63">
        <f>ROUND(AVERAGE(H25:H26)*100,1)</f>
        <v>105.7</v>
      </c>
      <c r="I27" s="8"/>
      <c r="J27" s="69" t="s">
        <v>18</v>
      </c>
      <c r="K27" s="69" t="s">
        <v>19</v>
      </c>
    </row>
    <row r="28" spans="1:11" ht="64.5">
      <c r="A28" s="56"/>
      <c r="B28" s="57" t="s">
        <v>301</v>
      </c>
      <c r="C28" s="58"/>
      <c r="D28" s="58"/>
      <c r="E28" s="59"/>
      <c r="F28" s="58"/>
      <c r="G28" s="58"/>
      <c r="H28" s="59">
        <f>H21+H27+H23</f>
        <v>223</v>
      </c>
      <c r="I28" s="8"/>
      <c r="J28" s="69" t="s">
        <v>20</v>
      </c>
      <c r="K28" s="69" t="s">
        <v>21</v>
      </c>
    </row>
    <row r="29" spans="1:11" s="80" customFormat="1" ht="15.75">
      <c r="A29" s="74"/>
      <c r="B29" s="75"/>
      <c r="C29" s="76"/>
      <c r="D29" s="76"/>
      <c r="E29" s="77"/>
      <c r="F29" s="76"/>
      <c r="G29" s="76"/>
      <c r="H29" s="77"/>
      <c r="I29" s="78"/>
      <c r="J29" s="79"/>
      <c r="K29" s="79"/>
    </row>
    <row r="30" spans="1:11" s="80" customFormat="1" ht="15.75" customHeight="1">
      <c r="A30" s="85" t="s">
        <v>22</v>
      </c>
      <c r="B30" s="85" t="s">
        <v>72</v>
      </c>
      <c r="C30" s="171" t="s">
        <v>51</v>
      </c>
      <c r="D30" s="172"/>
      <c r="E30" s="173"/>
      <c r="F30" s="76"/>
      <c r="G30" s="77"/>
      <c r="H30" s="77"/>
      <c r="I30" s="78"/>
      <c r="J30" s="79"/>
      <c r="K30" s="79"/>
    </row>
    <row r="31" spans="1:11" s="80" customFormat="1" ht="33" customHeight="1">
      <c r="A31" s="86"/>
      <c r="B31" s="86"/>
      <c r="C31" s="31" t="s">
        <v>52</v>
      </c>
      <c r="D31" s="31" t="s">
        <v>53</v>
      </c>
      <c r="E31" s="31" t="s">
        <v>73</v>
      </c>
      <c r="F31" s="76"/>
      <c r="G31" s="77"/>
      <c r="H31" s="77"/>
      <c r="I31" s="78"/>
      <c r="J31" s="79"/>
      <c r="K31" s="79"/>
    </row>
    <row r="32" spans="1:11" s="80" customFormat="1" ht="15.75">
      <c r="A32" s="81">
        <v>1</v>
      </c>
      <c r="B32" s="81">
        <v>2</v>
      </c>
      <c r="C32" s="81">
        <v>3</v>
      </c>
      <c r="D32" s="81">
        <v>4</v>
      </c>
      <c r="E32" s="81">
        <v>5</v>
      </c>
      <c r="F32" s="76"/>
      <c r="G32" s="77"/>
      <c r="H32" s="77"/>
      <c r="I32" s="78"/>
      <c r="J32" s="79"/>
      <c r="K32" s="79"/>
    </row>
    <row r="33" spans="1:11" s="80" customFormat="1" ht="78.75">
      <c r="A33" s="82">
        <v>1</v>
      </c>
      <c r="B33" s="83" t="str">
        <f>A17</f>
        <v>Забезпечення надання належної лікувально-оздоровчої та профілактичної стоматологічної допомоги населенню</v>
      </c>
      <c r="C33" s="84">
        <f>H28</f>
        <v>223</v>
      </c>
      <c r="D33" s="84"/>
      <c r="E33" s="84"/>
      <c r="F33" s="76"/>
      <c r="G33" s="77"/>
      <c r="H33" s="77"/>
      <c r="I33" s="78"/>
      <c r="J33" s="79"/>
      <c r="K33" s="79"/>
    </row>
    <row r="34" spans="1:11" s="80" customFormat="1" ht="31.5">
      <c r="A34" s="87"/>
      <c r="B34" s="88" t="s">
        <v>65</v>
      </c>
      <c r="C34" s="89">
        <f>C33</f>
        <v>223</v>
      </c>
      <c r="D34" s="89" t="s">
        <v>48</v>
      </c>
      <c r="E34" s="89" t="s">
        <v>48</v>
      </c>
      <c r="F34" s="76"/>
      <c r="G34" s="77"/>
      <c r="H34" s="77"/>
      <c r="I34" s="78"/>
      <c r="J34" s="79"/>
      <c r="K34" s="79"/>
    </row>
    <row r="35" spans="1:11" s="80" customFormat="1" ht="15.75">
      <c r="A35" s="74"/>
      <c r="B35" s="75"/>
      <c r="C35" s="76"/>
      <c r="D35" s="76"/>
      <c r="E35" s="77"/>
      <c r="F35" s="76"/>
      <c r="G35" s="76"/>
      <c r="H35" s="77"/>
      <c r="I35" s="78"/>
      <c r="J35" s="79"/>
      <c r="K35" s="79"/>
    </row>
    <row r="36" spans="1:2" ht="14.25" customHeight="1">
      <c r="A36" s="14" t="s">
        <v>64</v>
      </c>
      <c r="B36" s="25" t="s">
        <v>63</v>
      </c>
    </row>
    <row r="37" spans="1:10" ht="31.5">
      <c r="A37" s="66" t="s">
        <v>0</v>
      </c>
      <c r="B37" s="43" t="s">
        <v>55</v>
      </c>
      <c r="C37" s="170" t="s">
        <v>56</v>
      </c>
      <c r="D37" s="170"/>
      <c r="E37" s="170"/>
      <c r="F37" s="170"/>
      <c r="G37" s="170"/>
      <c r="H37" s="170"/>
      <c r="I37" s="41"/>
      <c r="J37" s="41"/>
    </row>
    <row r="38" spans="1:10" ht="12.75">
      <c r="A38" s="66" t="s">
        <v>54</v>
      </c>
      <c r="B38" s="66">
        <v>2</v>
      </c>
      <c r="C38" s="169">
        <v>3</v>
      </c>
      <c r="D38" s="169"/>
      <c r="E38" s="169"/>
      <c r="F38" s="169"/>
      <c r="G38" s="169"/>
      <c r="H38" s="169"/>
      <c r="I38" s="68"/>
      <c r="J38" s="68"/>
    </row>
    <row r="39" spans="1:10" ht="15.75">
      <c r="A39" s="67">
        <v>1</v>
      </c>
      <c r="B39" s="44"/>
      <c r="C39" s="170" t="s">
        <v>48</v>
      </c>
      <c r="D39" s="170"/>
      <c r="E39" s="170"/>
      <c r="F39" s="170"/>
      <c r="G39" s="170"/>
      <c r="H39" s="170"/>
      <c r="I39" s="41"/>
      <c r="J39" s="41"/>
    </row>
    <row r="40" spans="1:10" ht="15.75">
      <c r="A40" s="42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5.75">
      <c r="A41" s="42"/>
      <c r="B41" s="41"/>
      <c r="C41" s="41"/>
      <c r="D41" s="41"/>
      <c r="E41" s="41"/>
      <c r="F41" s="41"/>
      <c r="G41" s="41"/>
      <c r="H41" s="41"/>
      <c r="I41" s="41"/>
      <c r="J41" s="41"/>
    </row>
    <row r="42" spans="1:10" ht="15.75">
      <c r="A42" s="42"/>
      <c r="B42" s="41"/>
      <c r="C42" s="41"/>
      <c r="D42" s="41"/>
      <c r="E42" s="41"/>
      <c r="F42" s="41"/>
      <c r="G42" s="41"/>
      <c r="H42" s="41"/>
      <c r="I42" s="41"/>
      <c r="J42" s="41"/>
    </row>
    <row r="43" spans="1:10" ht="18.75">
      <c r="A43" s="154" t="s">
        <v>224</v>
      </c>
      <c r="B43" s="155"/>
      <c r="C43" s="155"/>
      <c r="D43" s="155"/>
      <c r="E43" s="155"/>
      <c r="F43" s="155"/>
      <c r="G43" s="156" t="s">
        <v>223</v>
      </c>
      <c r="H43" s="157"/>
      <c r="I43" s="155"/>
      <c r="J43" s="154"/>
    </row>
    <row r="44" spans="1:9" ht="15">
      <c r="A44" s="158"/>
      <c r="B44" s="155"/>
      <c r="C44" s="155"/>
      <c r="D44" s="155"/>
      <c r="E44" s="155"/>
      <c r="F44" s="155"/>
      <c r="G44" s="155"/>
      <c r="H44" s="155"/>
      <c r="I44" s="155"/>
    </row>
    <row r="47" spans="1:10" ht="18.75">
      <c r="A47" s="154" t="s">
        <v>302</v>
      </c>
      <c r="B47" s="155"/>
      <c r="C47" s="155"/>
      <c r="D47" s="155"/>
      <c r="E47" s="155"/>
      <c r="F47" s="155"/>
      <c r="G47" s="157" t="s">
        <v>303</v>
      </c>
      <c r="H47" s="157"/>
      <c r="I47" s="155"/>
      <c r="J47" s="154"/>
    </row>
    <row r="48" spans="5:6" s="25" customFormat="1" ht="14.25" customHeight="1">
      <c r="E48" s="152"/>
      <c r="F48" s="153"/>
    </row>
  </sheetData>
  <sheetProtection/>
  <mergeCells count="18">
    <mergeCell ref="A2:H2"/>
    <mergeCell ref="A3:H3"/>
    <mergeCell ref="D5:H5"/>
    <mergeCell ref="D6:H6"/>
    <mergeCell ref="D8:H8"/>
    <mergeCell ref="D9:H9"/>
    <mergeCell ref="D11:H11"/>
    <mergeCell ref="D12:H12"/>
    <mergeCell ref="A15:A16"/>
    <mergeCell ref="B15:B16"/>
    <mergeCell ref="C15:E15"/>
    <mergeCell ref="F15:H15"/>
    <mergeCell ref="I15:K15"/>
    <mergeCell ref="A17:H17"/>
    <mergeCell ref="C30:E30"/>
    <mergeCell ref="C37:H37"/>
    <mergeCell ref="C38:H38"/>
    <mergeCell ref="C39:H3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9"/>
  <sheetViews>
    <sheetView zoomScalePageLayoutView="0" workbookViewId="0" topLeftCell="C43">
      <selection activeCell="L23" sqref="L23:L26"/>
    </sheetView>
  </sheetViews>
  <sheetFormatPr defaultColWidth="9.00390625" defaultRowHeight="12.75"/>
  <cols>
    <col min="1" max="1" width="7.75390625" style="26" customWidth="1"/>
    <col min="2" max="2" width="32.375" style="26" customWidth="1"/>
    <col min="3" max="3" width="17.625" style="26" customWidth="1"/>
    <col min="4" max="4" width="14.875" style="26" customWidth="1"/>
    <col min="5" max="5" width="21.125" style="26" customWidth="1"/>
    <col min="6" max="6" width="18.875" style="26" customWidth="1"/>
    <col min="7" max="7" width="17.00390625" style="26" customWidth="1"/>
    <col min="8" max="8" width="19.875" style="26" customWidth="1"/>
    <col min="9" max="9" width="12.625" style="26" customWidth="1"/>
    <col min="10" max="10" width="13.125" style="26" customWidth="1"/>
    <col min="11" max="11" width="10.375" style="26" customWidth="1"/>
    <col min="12" max="12" width="13.125" style="26" customWidth="1"/>
    <col min="13" max="16384" width="9.125" style="26" customWidth="1"/>
  </cols>
  <sheetData>
    <row r="2" spans="1:9" s="25" customFormat="1" ht="15.75">
      <c r="A2" s="166" t="s">
        <v>57</v>
      </c>
      <c r="B2" s="166"/>
      <c r="C2" s="166"/>
      <c r="D2" s="166"/>
      <c r="E2" s="166"/>
      <c r="F2" s="166"/>
      <c r="G2" s="166"/>
      <c r="H2" s="166"/>
      <c r="I2" s="55"/>
    </row>
    <row r="3" spans="1:9" s="25" customFormat="1" ht="15.75">
      <c r="A3" s="166" t="s">
        <v>58</v>
      </c>
      <c r="B3" s="166"/>
      <c r="C3" s="166"/>
      <c r="D3" s="166"/>
      <c r="E3" s="166"/>
      <c r="F3" s="166"/>
      <c r="G3" s="166"/>
      <c r="H3" s="166"/>
      <c r="I3" s="55"/>
    </row>
    <row r="4" s="25" customFormat="1" ht="15.75">
      <c r="A4" s="1"/>
    </row>
    <row r="5" spans="1:11" s="12" customFormat="1" ht="15.75">
      <c r="A5" s="13" t="s">
        <v>24</v>
      </c>
      <c r="B5" s="18" t="s">
        <v>25</v>
      </c>
      <c r="C5" s="18"/>
      <c r="D5" s="165" t="s">
        <v>49</v>
      </c>
      <c r="E5" s="165"/>
      <c r="F5" s="165"/>
      <c r="G5" s="165"/>
      <c r="H5" s="165"/>
      <c r="I5" s="15"/>
      <c r="J5" s="15"/>
      <c r="K5" s="15"/>
    </row>
    <row r="6" spans="1:11" s="12" customFormat="1" ht="15" customHeight="1">
      <c r="A6" s="13"/>
      <c r="B6" s="32" t="s">
        <v>68</v>
      </c>
      <c r="C6" s="32"/>
      <c r="D6" s="182" t="s">
        <v>26</v>
      </c>
      <c r="E6" s="182"/>
      <c r="F6" s="182"/>
      <c r="G6" s="182"/>
      <c r="H6" s="182"/>
      <c r="I6" s="20"/>
      <c r="J6" s="51"/>
      <c r="K6" s="51"/>
    </row>
    <row r="7" spans="1:11" s="12" customFormat="1" ht="15" customHeight="1">
      <c r="A7" s="13"/>
      <c r="B7" s="21"/>
      <c r="C7" s="21"/>
      <c r="D7" s="48"/>
      <c r="E7" s="48"/>
      <c r="F7" s="48"/>
      <c r="G7" s="48"/>
      <c r="H7" s="48"/>
      <c r="I7" s="20"/>
      <c r="J7" s="51"/>
      <c r="K7" s="51"/>
    </row>
    <row r="8" spans="1:11" s="12" customFormat="1" ht="15.75">
      <c r="A8" s="13" t="s">
        <v>27</v>
      </c>
      <c r="B8" s="18" t="s">
        <v>28</v>
      </c>
      <c r="C8" s="18"/>
      <c r="D8" s="164" t="s">
        <v>49</v>
      </c>
      <c r="E8" s="164"/>
      <c r="F8" s="164"/>
      <c r="G8" s="164"/>
      <c r="H8" s="164"/>
      <c r="I8" s="52"/>
      <c r="J8" s="52"/>
      <c r="K8" s="52"/>
    </row>
    <row r="9" spans="1:11" s="12" customFormat="1" ht="15" customHeight="1">
      <c r="A9" s="13"/>
      <c r="B9" s="32" t="s">
        <v>68</v>
      </c>
      <c r="C9" s="33"/>
      <c r="D9" s="182" t="s">
        <v>29</v>
      </c>
      <c r="E9" s="182"/>
      <c r="F9" s="182"/>
      <c r="G9" s="182"/>
      <c r="H9" s="182"/>
      <c r="I9" s="20"/>
      <c r="J9" s="51"/>
      <c r="K9" s="51"/>
    </row>
    <row r="10" spans="1:11" s="12" customFormat="1" ht="15" customHeight="1">
      <c r="A10" s="13"/>
      <c r="B10" s="33"/>
      <c r="C10" s="33"/>
      <c r="D10" s="49"/>
      <c r="E10" s="49"/>
      <c r="F10" s="47"/>
      <c r="G10" s="47"/>
      <c r="H10" s="48"/>
      <c r="I10" s="20"/>
      <c r="J10" s="51"/>
      <c r="K10" s="51"/>
    </row>
    <row r="11" spans="1:11" s="12" customFormat="1" ht="33" customHeight="1">
      <c r="A11" s="14" t="s">
        <v>30</v>
      </c>
      <c r="B11" s="105" t="s">
        <v>130</v>
      </c>
      <c r="C11" s="106" t="s">
        <v>131</v>
      </c>
      <c r="D11" s="164" t="s">
        <v>132</v>
      </c>
      <c r="E11" s="164"/>
      <c r="F11" s="164"/>
      <c r="G11" s="164"/>
      <c r="H11" s="164"/>
      <c r="I11" s="52"/>
      <c r="J11" s="52"/>
      <c r="K11" s="52"/>
    </row>
    <row r="12" spans="1:11" s="12" customFormat="1" ht="15" customHeight="1">
      <c r="A12" s="13"/>
      <c r="B12" s="32" t="s">
        <v>68</v>
      </c>
      <c r="C12" s="35" t="s">
        <v>47</v>
      </c>
      <c r="D12" s="182" t="s">
        <v>34</v>
      </c>
      <c r="E12" s="182"/>
      <c r="F12" s="182"/>
      <c r="G12" s="182"/>
      <c r="H12" s="182"/>
      <c r="I12" s="20"/>
      <c r="J12" s="51"/>
      <c r="K12" s="51"/>
    </row>
    <row r="13" spans="1:8" s="25" customFormat="1" ht="15.75">
      <c r="A13" s="30"/>
      <c r="D13" s="50"/>
      <c r="E13" s="50"/>
      <c r="F13" s="50"/>
      <c r="G13" s="50"/>
      <c r="H13" s="50"/>
    </row>
    <row r="14" spans="1:2" ht="14.25" customHeight="1">
      <c r="A14" s="14" t="s">
        <v>35</v>
      </c>
      <c r="B14" s="25" t="s">
        <v>50</v>
      </c>
    </row>
    <row r="15" spans="1:9" s="54" customFormat="1" ht="15.75">
      <c r="A15" s="175" t="s">
        <v>0</v>
      </c>
      <c r="B15" s="177" t="s">
        <v>1</v>
      </c>
      <c r="C15" s="179" t="s">
        <v>2</v>
      </c>
      <c r="D15" s="180"/>
      <c r="E15" s="180"/>
      <c r="F15" s="181" t="s">
        <v>3</v>
      </c>
      <c r="G15" s="181"/>
      <c r="H15" s="181"/>
      <c r="I15" s="53"/>
    </row>
    <row r="16" spans="1:9" s="54" customFormat="1" ht="15.75">
      <c r="A16" s="176"/>
      <c r="B16" s="178"/>
      <c r="C16" s="22" t="s">
        <v>11</v>
      </c>
      <c r="D16" s="22" t="s">
        <v>9</v>
      </c>
      <c r="E16" s="23" t="s">
        <v>10</v>
      </c>
      <c r="F16" s="24" t="s">
        <v>11</v>
      </c>
      <c r="G16" s="24" t="s">
        <v>9</v>
      </c>
      <c r="H16" s="24" t="s">
        <v>10</v>
      </c>
      <c r="I16" s="53"/>
    </row>
    <row r="17" spans="1:9" ht="15.75">
      <c r="A17" s="174" t="s">
        <v>133</v>
      </c>
      <c r="B17" s="174"/>
      <c r="C17" s="174"/>
      <c r="D17" s="174"/>
      <c r="E17" s="174"/>
      <c r="F17" s="174"/>
      <c r="G17" s="174"/>
      <c r="H17" s="174"/>
      <c r="I17" s="8"/>
    </row>
    <row r="18" spans="1:9" ht="15.75">
      <c r="A18" s="37"/>
      <c r="B18" s="73" t="s">
        <v>12</v>
      </c>
      <c r="C18" s="36"/>
      <c r="D18" s="36"/>
      <c r="E18" s="36"/>
      <c r="F18" s="36"/>
      <c r="G18" s="36"/>
      <c r="H18" s="36"/>
      <c r="I18" s="8"/>
    </row>
    <row r="19" spans="1:11" ht="31.5">
      <c r="A19" s="3">
        <v>1</v>
      </c>
      <c r="B19" s="7" t="s">
        <v>136</v>
      </c>
      <c r="C19" s="96">
        <v>64.07</v>
      </c>
      <c r="D19" s="96">
        <v>54.67</v>
      </c>
      <c r="E19" s="102">
        <f>C19/D19</f>
        <v>1.171940735321017</v>
      </c>
      <c r="F19" s="96">
        <v>6.31</v>
      </c>
      <c r="G19" s="96">
        <v>5.77</v>
      </c>
      <c r="H19" s="102">
        <f>F19/G19</f>
        <v>1.0935875216637783</v>
      </c>
      <c r="I19" s="8"/>
      <c r="J19" s="71" t="s">
        <v>13</v>
      </c>
      <c r="K19" s="71" t="s">
        <v>14</v>
      </c>
    </row>
    <row r="20" spans="1:11" ht="47.25">
      <c r="A20" s="60"/>
      <c r="B20" s="61" t="s">
        <v>59</v>
      </c>
      <c r="C20" s="62"/>
      <c r="D20" s="62"/>
      <c r="E20" s="63">
        <f>ROUND(AVERAGE(E19:E19)*100,1)</f>
        <v>117.2</v>
      </c>
      <c r="F20" s="63"/>
      <c r="G20" s="63"/>
      <c r="H20" s="63">
        <f>ROUND(AVERAGE(H19:H19)*100,1)</f>
        <v>109.4</v>
      </c>
      <c r="I20" s="8"/>
      <c r="J20" s="27" t="s">
        <v>43</v>
      </c>
      <c r="K20" s="28">
        <v>0</v>
      </c>
    </row>
    <row r="21" spans="1:11" ht="66">
      <c r="A21" s="60"/>
      <c r="B21" s="64" t="s">
        <v>60</v>
      </c>
      <c r="C21" s="64"/>
      <c r="D21" s="64"/>
      <c r="E21" s="64"/>
      <c r="F21" s="64"/>
      <c r="G21" s="64"/>
      <c r="H21" s="97">
        <f>ROUND(H20/E20,2)</f>
        <v>0.93</v>
      </c>
      <c r="I21" s="8"/>
      <c r="J21" s="28" t="s">
        <v>44</v>
      </c>
      <c r="K21" s="28">
        <v>15</v>
      </c>
    </row>
    <row r="22" spans="1:11" ht="18.75">
      <c r="A22" s="60"/>
      <c r="B22" s="64" t="s">
        <v>61</v>
      </c>
      <c r="C22" s="64"/>
      <c r="D22" s="64"/>
      <c r="E22" s="64"/>
      <c r="F22" s="64"/>
      <c r="G22" s="64"/>
      <c r="H22" s="65">
        <v>15</v>
      </c>
      <c r="I22" s="8"/>
      <c r="J22" s="27" t="s">
        <v>45</v>
      </c>
      <c r="K22" s="28">
        <v>25</v>
      </c>
    </row>
    <row r="23" spans="1:12" ht="15.75" customHeight="1">
      <c r="A23" s="37"/>
      <c r="B23" s="72" t="s">
        <v>66</v>
      </c>
      <c r="C23" s="36"/>
      <c r="D23" s="36"/>
      <c r="E23" s="38"/>
      <c r="F23" s="36"/>
      <c r="G23" s="36"/>
      <c r="H23" s="38"/>
      <c r="I23" s="8"/>
      <c r="J23" s="70" t="s">
        <v>15</v>
      </c>
      <c r="K23" s="70" t="s">
        <v>67</v>
      </c>
      <c r="L23" s="162" t="s">
        <v>86</v>
      </c>
    </row>
    <row r="24" spans="1:12" ht="31.5">
      <c r="A24" s="3">
        <v>1</v>
      </c>
      <c r="B24" s="7" t="s">
        <v>137</v>
      </c>
      <c r="C24" s="95">
        <v>1.9</v>
      </c>
      <c r="D24" s="95">
        <v>17.6</v>
      </c>
      <c r="E24" s="104">
        <f>D24/C24</f>
        <v>9.263157894736842</v>
      </c>
      <c r="F24" s="95">
        <v>1.9</v>
      </c>
      <c r="G24" s="95">
        <v>-4.7</v>
      </c>
      <c r="H24" s="104">
        <f>G24/F24</f>
        <v>-2.473684210526316</v>
      </c>
      <c r="I24" s="8"/>
      <c r="J24" s="69" t="s">
        <v>16</v>
      </c>
      <c r="K24" s="69" t="s">
        <v>17</v>
      </c>
      <c r="L24" s="162" t="s">
        <v>83</v>
      </c>
    </row>
    <row r="25" spans="1:12" ht="47.25">
      <c r="A25" s="60"/>
      <c r="B25" s="61" t="s">
        <v>62</v>
      </c>
      <c r="C25" s="62"/>
      <c r="D25" s="62"/>
      <c r="E25" s="63">
        <v>0</v>
      </c>
      <c r="F25" s="62"/>
      <c r="G25" s="62"/>
      <c r="H25" s="63">
        <v>0</v>
      </c>
      <c r="I25" s="8"/>
      <c r="J25" s="69" t="s">
        <v>18</v>
      </c>
      <c r="K25" s="69" t="s">
        <v>19</v>
      </c>
      <c r="L25" s="162" t="s">
        <v>84</v>
      </c>
    </row>
    <row r="26" spans="1:12" ht="64.5">
      <c r="A26" s="56"/>
      <c r="B26" s="57" t="s">
        <v>301</v>
      </c>
      <c r="C26" s="58"/>
      <c r="D26" s="58"/>
      <c r="E26" s="59"/>
      <c r="F26" s="58"/>
      <c r="G26" s="58"/>
      <c r="H26" s="59">
        <f>H20+H25+H22</f>
        <v>124.4</v>
      </c>
      <c r="I26" s="8"/>
      <c r="J26" s="69" t="s">
        <v>20</v>
      </c>
      <c r="K26" s="69" t="s">
        <v>21</v>
      </c>
      <c r="L26" s="162" t="s">
        <v>85</v>
      </c>
    </row>
    <row r="27" spans="1:9" ht="15.75">
      <c r="A27" s="174" t="s">
        <v>134</v>
      </c>
      <c r="B27" s="174"/>
      <c r="C27" s="174"/>
      <c r="D27" s="174"/>
      <c r="E27" s="174"/>
      <c r="F27" s="174"/>
      <c r="G27" s="174"/>
      <c r="H27" s="174"/>
      <c r="I27" s="8"/>
    </row>
    <row r="28" spans="1:9" ht="15.75">
      <c r="A28" s="37"/>
      <c r="B28" s="73" t="s">
        <v>12</v>
      </c>
      <c r="C28" s="36"/>
      <c r="D28" s="36"/>
      <c r="E28" s="36"/>
      <c r="F28" s="36"/>
      <c r="G28" s="36"/>
      <c r="H28" s="36"/>
      <c r="I28" s="8"/>
    </row>
    <row r="29" spans="1:9" ht="63">
      <c r="A29" s="3">
        <v>1</v>
      </c>
      <c r="B29" s="7" t="s">
        <v>138</v>
      </c>
      <c r="C29" s="95">
        <v>100</v>
      </c>
      <c r="D29" s="95">
        <v>100</v>
      </c>
      <c r="E29" s="10">
        <f>D29/C29</f>
        <v>1</v>
      </c>
      <c r="F29" s="95">
        <v>100</v>
      </c>
      <c r="G29" s="95">
        <v>100</v>
      </c>
      <c r="H29" s="10">
        <f>G29/F29</f>
        <v>1</v>
      </c>
      <c r="I29" s="8"/>
    </row>
    <row r="30" spans="1:9" ht="47.25">
      <c r="A30" s="60"/>
      <c r="B30" s="61" t="s">
        <v>59</v>
      </c>
      <c r="C30" s="62"/>
      <c r="D30" s="62"/>
      <c r="E30" s="63">
        <f>ROUND(AVERAGE(E29:E29)*100,1)</f>
        <v>100</v>
      </c>
      <c r="F30" s="63"/>
      <c r="G30" s="63"/>
      <c r="H30" s="63">
        <f>ROUND(AVERAGE(H29:H29)*100,1)</f>
        <v>100</v>
      </c>
      <c r="I30" s="8"/>
    </row>
    <row r="31" spans="1:9" ht="66">
      <c r="A31" s="60"/>
      <c r="B31" s="64" t="s">
        <v>60</v>
      </c>
      <c r="C31" s="64"/>
      <c r="D31" s="64"/>
      <c r="E31" s="64"/>
      <c r="F31" s="64"/>
      <c r="G31" s="64"/>
      <c r="H31" s="97">
        <f>ROUND(H30/E30,2)</f>
        <v>1</v>
      </c>
      <c r="I31" s="8"/>
    </row>
    <row r="32" spans="1:9" ht="18.75">
      <c r="A32" s="60"/>
      <c r="B32" s="64" t="s">
        <v>61</v>
      </c>
      <c r="C32" s="64"/>
      <c r="D32" s="64"/>
      <c r="E32" s="64"/>
      <c r="F32" s="64"/>
      <c r="G32" s="64"/>
      <c r="H32" s="65">
        <v>25</v>
      </c>
      <c r="I32" s="8"/>
    </row>
    <row r="33" spans="1:9" ht="15.75">
      <c r="A33" s="37"/>
      <c r="B33" s="72" t="s">
        <v>66</v>
      </c>
      <c r="C33" s="36"/>
      <c r="D33" s="36"/>
      <c r="E33" s="38"/>
      <c r="F33" s="36"/>
      <c r="G33" s="36"/>
      <c r="H33" s="38"/>
      <c r="I33" s="8"/>
    </row>
    <row r="34" spans="1:9" ht="31.5">
      <c r="A34" s="3">
        <v>1</v>
      </c>
      <c r="B34" s="7" t="s">
        <v>139</v>
      </c>
      <c r="C34" s="95">
        <v>100</v>
      </c>
      <c r="D34" s="95">
        <v>100</v>
      </c>
      <c r="E34" s="10">
        <f>D34/C34</f>
        <v>1</v>
      </c>
      <c r="F34" s="95">
        <v>100</v>
      </c>
      <c r="G34" s="95">
        <v>100</v>
      </c>
      <c r="H34" s="10">
        <f>G34/F34</f>
        <v>1</v>
      </c>
      <c r="I34" s="8"/>
    </row>
    <row r="35" spans="1:9" ht="47.25">
      <c r="A35" s="60"/>
      <c r="B35" s="61" t="s">
        <v>62</v>
      </c>
      <c r="C35" s="62"/>
      <c r="D35" s="62"/>
      <c r="E35" s="63">
        <f>ROUND(AVERAGE(E34:E34)*100,1)</f>
        <v>100</v>
      </c>
      <c r="F35" s="62"/>
      <c r="G35" s="62"/>
      <c r="H35" s="63">
        <f>ROUND(AVERAGE(H34:H34)*100,1)</f>
        <v>100</v>
      </c>
      <c r="I35" s="8"/>
    </row>
    <row r="36" spans="1:9" ht="64.5">
      <c r="A36" s="56"/>
      <c r="B36" s="57" t="s">
        <v>301</v>
      </c>
      <c r="C36" s="58"/>
      <c r="D36" s="58"/>
      <c r="E36" s="59"/>
      <c r="F36" s="58"/>
      <c r="G36" s="58"/>
      <c r="H36" s="59">
        <f>H30+H35+H32</f>
        <v>225</v>
      </c>
      <c r="I36" s="8"/>
    </row>
    <row r="37" spans="1:9" ht="15.75">
      <c r="A37" s="174" t="s">
        <v>135</v>
      </c>
      <c r="B37" s="174"/>
      <c r="C37" s="174"/>
      <c r="D37" s="174"/>
      <c r="E37" s="174"/>
      <c r="F37" s="174"/>
      <c r="G37" s="174"/>
      <c r="H37" s="174"/>
      <c r="I37" s="8"/>
    </row>
    <row r="38" spans="1:9" ht="15.75">
      <c r="A38" s="37"/>
      <c r="B38" s="73" t="s">
        <v>12</v>
      </c>
      <c r="C38" s="36"/>
      <c r="D38" s="36"/>
      <c r="E38" s="36"/>
      <c r="F38" s="36"/>
      <c r="G38" s="36"/>
      <c r="H38" s="36"/>
      <c r="I38" s="8"/>
    </row>
    <row r="39" spans="1:9" ht="63">
      <c r="A39" s="3">
        <v>1</v>
      </c>
      <c r="B39" s="7" t="s">
        <v>140</v>
      </c>
      <c r="C39" s="96">
        <v>8115.32</v>
      </c>
      <c r="D39" s="96">
        <v>7575.42</v>
      </c>
      <c r="E39" s="102">
        <f>C39/D39</f>
        <v>1.0712699757901212</v>
      </c>
      <c r="F39" s="96">
        <v>10883.1</v>
      </c>
      <c r="G39" s="96">
        <v>10610.63</v>
      </c>
      <c r="H39" s="102">
        <f>F39/G39</f>
        <v>1.0256789653394758</v>
      </c>
      <c r="I39" s="8"/>
    </row>
    <row r="40" spans="1:9" ht="31.5">
      <c r="A40" s="3">
        <v>2</v>
      </c>
      <c r="B40" s="7" t="s">
        <v>141</v>
      </c>
      <c r="C40" s="95">
        <v>100</v>
      </c>
      <c r="D40" s="95">
        <v>100</v>
      </c>
      <c r="E40" s="10">
        <f>D40/C40</f>
        <v>1</v>
      </c>
      <c r="F40" s="95">
        <v>100</v>
      </c>
      <c r="G40" s="95">
        <v>102.6</v>
      </c>
      <c r="H40" s="10">
        <f>G40/F40</f>
        <v>1.026</v>
      </c>
      <c r="I40" s="8"/>
    </row>
    <row r="41" spans="1:9" ht="47.25">
      <c r="A41" s="60"/>
      <c r="B41" s="61" t="s">
        <v>59</v>
      </c>
      <c r="C41" s="62"/>
      <c r="D41" s="62"/>
      <c r="E41" s="63">
        <f>ROUND(AVERAGE(E39:E39)*100,1)</f>
        <v>107.1</v>
      </c>
      <c r="F41" s="63"/>
      <c r="G41" s="63"/>
      <c r="H41" s="63">
        <f>ROUND(AVERAGE(H39:H39)*100,1)</f>
        <v>102.6</v>
      </c>
      <c r="I41" s="8"/>
    </row>
    <row r="42" spans="1:9" ht="66">
      <c r="A42" s="60"/>
      <c r="B42" s="64" t="s">
        <v>60</v>
      </c>
      <c r="C42" s="64"/>
      <c r="D42" s="64"/>
      <c r="E42" s="64"/>
      <c r="F42" s="64"/>
      <c r="G42" s="64"/>
      <c r="H42" s="97">
        <f>ROUND(H41/E41,2)</f>
        <v>0.96</v>
      </c>
      <c r="I42" s="8"/>
    </row>
    <row r="43" spans="1:9" ht="18.75">
      <c r="A43" s="60"/>
      <c r="B43" s="64" t="s">
        <v>61</v>
      </c>
      <c r="C43" s="64"/>
      <c r="D43" s="64"/>
      <c r="E43" s="64"/>
      <c r="F43" s="64"/>
      <c r="G43" s="64"/>
      <c r="H43" s="65">
        <v>15</v>
      </c>
      <c r="I43" s="8"/>
    </row>
    <row r="44" spans="1:9" ht="15.75">
      <c r="A44" s="37"/>
      <c r="B44" s="72" t="s">
        <v>66</v>
      </c>
      <c r="C44" s="36"/>
      <c r="D44" s="36"/>
      <c r="E44" s="38"/>
      <c r="F44" s="36"/>
      <c r="G44" s="36"/>
      <c r="H44" s="38"/>
      <c r="I44" s="8"/>
    </row>
    <row r="45" spans="1:9" ht="63">
      <c r="A45" s="3">
        <v>1</v>
      </c>
      <c r="B45" s="7" t="s">
        <v>142</v>
      </c>
      <c r="C45" s="95">
        <v>100</v>
      </c>
      <c r="D45" s="95">
        <v>100</v>
      </c>
      <c r="E45" s="10">
        <f>D45/C45</f>
        <v>1</v>
      </c>
      <c r="F45" s="95">
        <v>100</v>
      </c>
      <c r="G45" s="95">
        <v>100</v>
      </c>
      <c r="H45" s="10">
        <f>G45/F45</f>
        <v>1</v>
      </c>
      <c r="I45" s="8"/>
    </row>
    <row r="46" spans="1:9" ht="47.25">
      <c r="A46" s="60"/>
      <c r="B46" s="61" t="s">
        <v>62</v>
      </c>
      <c r="C46" s="62"/>
      <c r="D46" s="62"/>
      <c r="E46" s="63">
        <f>ROUND(AVERAGE(E45:E45)*100,1)</f>
        <v>100</v>
      </c>
      <c r="F46" s="62"/>
      <c r="G46" s="62"/>
      <c r="H46" s="63">
        <f>ROUND(AVERAGE(H45:H45)*100,1)</f>
        <v>100</v>
      </c>
      <c r="I46" s="8"/>
    </row>
    <row r="47" spans="1:9" ht="64.5">
      <c r="A47" s="56"/>
      <c r="B47" s="57" t="s">
        <v>301</v>
      </c>
      <c r="C47" s="58"/>
      <c r="D47" s="58"/>
      <c r="E47" s="59"/>
      <c r="F47" s="58"/>
      <c r="G47" s="58"/>
      <c r="H47" s="59">
        <f>H41+H46+H43</f>
        <v>217.6</v>
      </c>
      <c r="I47" s="8"/>
    </row>
    <row r="48" spans="1:9" s="80" customFormat="1" ht="15.75">
      <c r="A48" s="74"/>
      <c r="B48" s="75"/>
      <c r="C48" s="76"/>
      <c r="D48" s="76"/>
      <c r="E48" s="77"/>
      <c r="F48" s="76"/>
      <c r="G48" s="76"/>
      <c r="H48" s="77"/>
      <c r="I48" s="78"/>
    </row>
    <row r="49" spans="1:9" s="80" customFormat="1" ht="15.75" customHeight="1">
      <c r="A49" s="85" t="s">
        <v>22</v>
      </c>
      <c r="B49" s="85" t="s">
        <v>72</v>
      </c>
      <c r="C49" s="171" t="s">
        <v>51</v>
      </c>
      <c r="D49" s="172"/>
      <c r="E49" s="173"/>
      <c r="F49" s="76"/>
      <c r="G49" s="77"/>
      <c r="H49" s="77"/>
      <c r="I49" s="78"/>
    </row>
    <row r="50" spans="1:9" s="80" customFormat="1" ht="33" customHeight="1">
      <c r="A50" s="86"/>
      <c r="B50" s="86"/>
      <c r="C50" s="31" t="s">
        <v>52</v>
      </c>
      <c r="D50" s="31" t="s">
        <v>53</v>
      </c>
      <c r="E50" s="31" t="s">
        <v>73</v>
      </c>
      <c r="F50" s="76"/>
      <c r="G50" s="77"/>
      <c r="H50" s="77"/>
      <c r="I50" s="78"/>
    </row>
    <row r="51" spans="1:9" s="80" customFormat="1" ht="15.75">
      <c r="A51" s="81">
        <v>1</v>
      </c>
      <c r="B51" s="81">
        <v>2</v>
      </c>
      <c r="C51" s="81">
        <v>3</v>
      </c>
      <c r="D51" s="81">
        <v>4</v>
      </c>
      <c r="E51" s="81">
        <v>5</v>
      </c>
      <c r="F51" s="76"/>
      <c r="G51" s="77"/>
      <c r="H51" s="77"/>
      <c r="I51" s="78"/>
    </row>
    <row r="52" spans="1:9" s="80" customFormat="1" ht="78.75">
      <c r="A52" s="82">
        <v>1</v>
      </c>
      <c r="B52" s="83" t="str">
        <f>A17</f>
        <v>Забезпечення діагностування і виявлення захворювань на ранніх стадіях та надання первинної медичної допомоги населенню</v>
      </c>
      <c r="C52" s="112">
        <f>H26</f>
        <v>124.4</v>
      </c>
      <c r="D52" s="84"/>
      <c r="E52" s="84"/>
      <c r="F52" s="76"/>
      <c r="G52" s="77"/>
      <c r="H52" s="77"/>
      <c r="I52" s="78"/>
    </row>
    <row r="53" spans="1:9" s="80" customFormat="1" ht="78.75">
      <c r="A53" s="82">
        <v>2</v>
      </c>
      <c r="B53" s="83" t="str">
        <f>A27</f>
        <v>Забезпечення ефективним лікуванням хворих на муковісцидоз постійною адекватною муколітичною і замісною ферментотерапією</v>
      </c>
      <c r="C53" s="112">
        <f>H36</f>
        <v>225</v>
      </c>
      <c r="D53" s="84"/>
      <c r="E53" s="84"/>
      <c r="F53" s="76"/>
      <c r="G53" s="77"/>
      <c r="H53" s="77"/>
      <c r="I53" s="78"/>
    </row>
    <row r="54" spans="1:9" s="80" customFormat="1" ht="63">
      <c r="A54" s="82">
        <v>3</v>
      </c>
      <c r="B54" s="83" t="str">
        <f>A37</f>
        <v>Забезпечення осіб з інвалідністю технічними засобами відповідно до потреби</v>
      </c>
      <c r="C54" s="84">
        <f>H47</f>
        <v>217.6</v>
      </c>
      <c r="D54" s="84"/>
      <c r="E54" s="84"/>
      <c r="F54" s="76"/>
      <c r="G54" s="77"/>
      <c r="H54" s="77"/>
      <c r="I54" s="78"/>
    </row>
    <row r="55" spans="1:9" s="80" customFormat="1" ht="31.5">
      <c r="A55" s="87"/>
      <c r="B55" s="88" t="s">
        <v>65</v>
      </c>
      <c r="C55" s="89">
        <f>(C52+100+C53+C54)/3</f>
        <v>222.33333333333334</v>
      </c>
      <c r="D55" s="89" t="s">
        <v>48</v>
      </c>
      <c r="E55" s="89" t="s">
        <v>48</v>
      </c>
      <c r="F55" s="76"/>
      <c r="G55" s="77"/>
      <c r="H55" s="77"/>
      <c r="I55" s="78"/>
    </row>
    <row r="56" spans="1:6" ht="15.75">
      <c r="A56" s="42"/>
      <c r="B56" s="41"/>
      <c r="C56" s="41"/>
      <c r="D56" s="41"/>
      <c r="E56" s="41"/>
      <c r="F56" s="41"/>
    </row>
    <row r="57" spans="1:2" ht="14.25" customHeight="1">
      <c r="A57" s="14" t="s">
        <v>64</v>
      </c>
      <c r="B57" s="25" t="s">
        <v>63</v>
      </c>
    </row>
    <row r="58" spans="1:9" ht="31.5">
      <c r="A58" s="66" t="s">
        <v>0</v>
      </c>
      <c r="B58" s="43" t="s">
        <v>55</v>
      </c>
      <c r="C58" s="170" t="s">
        <v>56</v>
      </c>
      <c r="D58" s="170"/>
      <c r="E58" s="170"/>
      <c r="F58" s="170"/>
      <c r="G58" s="170"/>
      <c r="H58" s="170"/>
      <c r="I58" s="41"/>
    </row>
    <row r="59" spans="1:9" ht="12.75">
      <c r="A59" s="66" t="s">
        <v>54</v>
      </c>
      <c r="B59" s="66">
        <v>2</v>
      </c>
      <c r="C59" s="169">
        <v>3</v>
      </c>
      <c r="D59" s="169"/>
      <c r="E59" s="169"/>
      <c r="F59" s="169"/>
      <c r="G59" s="169"/>
      <c r="H59" s="169"/>
      <c r="I59" s="68"/>
    </row>
    <row r="60" spans="1:9" ht="15.75">
      <c r="A60" s="67">
        <v>1</v>
      </c>
      <c r="B60" s="44"/>
      <c r="C60" s="170" t="s">
        <v>48</v>
      </c>
      <c r="D60" s="170"/>
      <c r="E60" s="170"/>
      <c r="F60" s="170"/>
      <c r="G60" s="170"/>
      <c r="H60" s="170"/>
      <c r="I60" s="41"/>
    </row>
    <row r="61" spans="1:9" ht="15.75">
      <c r="A61" s="42"/>
      <c r="B61" s="41"/>
      <c r="C61" s="41"/>
      <c r="D61" s="41"/>
      <c r="E61" s="41"/>
      <c r="F61" s="41"/>
      <c r="G61" s="41"/>
      <c r="H61" s="41"/>
      <c r="I61" s="41"/>
    </row>
    <row r="62" spans="1:9" ht="15.75">
      <c r="A62" s="42"/>
      <c r="B62" s="41"/>
      <c r="C62" s="41"/>
      <c r="D62" s="41"/>
      <c r="E62" s="41"/>
      <c r="F62" s="41"/>
      <c r="G62" s="41"/>
      <c r="H62" s="41"/>
      <c r="I62" s="41"/>
    </row>
    <row r="63" spans="1:9" ht="15.75">
      <c r="A63" s="42"/>
      <c r="B63" s="41"/>
      <c r="C63" s="41"/>
      <c r="D63" s="41"/>
      <c r="E63" s="41"/>
      <c r="F63" s="41"/>
      <c r="G63" s="41"/>
      <c r="H63" s="41"/>
      <c r="I63" s="41"/>
    </row>
    <row r="64" spans="1:10" ht="18.75">
      <c r="A64" s="154" t="s">
        <v>224</v>
      </c>
      <c r="B64" s="155"/>
      <c r="C64" s="155"/>
      <c r="D64" s="155"/>
      <c r="E64" s="155"/>
      <c r="F64" s="155"/>
      <c r="G64" s="156" t="s">
        <v>223</v>
      </c>
      <c r="H64" s="157"/>
      <c r="I64" s="155"/>
      <c r="J64" s="154"/>
    </row>
    <row r="65" spans="1:9" ht="15">
      <c r="A65" s="158"/>
      <c r="B65" s="155"/>
      <c r="C65" s="155"/>
      <c r="D65" s="155"/>
      <c r="E65" s="155"/>
      <c r="F65" s="155"/>
      <c r="G65" s="155"/>
      <c r="H65" s="155"/>
      <c r="I65" s="155"/>
    </row>
    <row r="68" spans="1:10" ht="18.75">
      <c r="A68" s="154" t="s">
        <v>302</v>
      </c>
      <c r="B68" s="155"/>
      <c r="C68" s="155"/>
      <c r="D68" s="155"/>
      <c r="E68" s="155"/>
      <c r="F68" s="155"/>
      <c r="G68" s="157" t="s">
        <v>303</v>
      </c>
      <c r="H68" s="157"/>
      <c r="I68" s="155"/>
      <c r="J68" s="154"/>
    </row>
    <row r="69" spans="5:6" s="25" customFormat="1" ht="14.25" customHeight="1">
      <c r="E69" s="152"/>
      <c r="F69" s="153"/>
    </row>
  </sheetData>
  <sheetProtection/>
  <mergeCells count="19">
    <mergeCell ref="A2:H2"/>
    <mergeCell ref="A3:H3"/>
    <mergeCell ref="D5:H5"/>
    <mergeCell ref="D6:H6"/>
    <mergeCell ref="D8:H8"/>
    <mergeCell ref="D9:H9"/>
    <mergeCell ref="D11:H11"/>
    <mergeCell ref="D12:H12"/>
    <mergeCell ref="A15:A16"/>
    <mergeCell ref="B15:B16"/>
    <mergeCell ref="C15:E15"/>
    <mergeCell ref="F15:H15"/>
    <mergeCell ref="C59:H59"/>
    <mergeCell ref="C60:H60"/>
    <mergeCell ref="A17:H17"/>
    <mergeCell ref="A27:H27"/>
    <mergeCell ref="A37:H37"/>
    <mergeCell ref="C49:E49"/>
    <mergeCell ref="C58:H5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47"/>
  <sheetViews>
    <sheetView zoomScalePageLayoutView="0" workbookViewId="0" topLeftCell="C19">
      <selection activeCell="B11" sqref="B11"/>
    </sheetView>
  </sheetViews>
  <sheetFormatPr defaultColWidth="9.00390625" defaultRowHeight="12.75"/>
  <cols>
    <col min="1" max="1" width="7.75390625" style="26" customWidth="1"/>
    <col min="2" max="2" width="32.375" style="26" customWidth="1"/>
    <col min="3" max="3" width="17.625" style="26" customWidth="1"/>
    <col min="4" max="4" width="14.875" style="26" customWidth="1"/>
    <col min="5" max="5" width="21.125" style="26" customWidth="1"/>
    <col min="6" max="6" width="18.875" style="26" customWidth="1"/>
    <col min="7" max="7" width="17.00390625" style="26" customWidth="1"/>
    <col min="8" max="8" width="19.875" style="26" customWidth="1"/>
    <col min="9" max="9" width="12.625" style="26" customWidth="1"/>
    <col min="10" max="10" width="13.25390625" style="26" customWidth="1"/>
    <col min="11" max="11" width="12.875" style="26" customWidth="1"/>
    <col min="12" max="12" width="12.375" style="26" customWidth="1"/>
    <col min="13" max="13" width="13.125" style="26" customWidth="1"/>
    <col min="14" max="14" width="15.875" style="26" customWidth="1"/>
    <col min="15" max="16384" width="9.125" style="26" customWidth="1"/>
  </cols>
  <sheetData>
    <row r="2" spans="1:12" s="25" customFormat="1" ht="15.75">
      <c r="A2" s="166" t="s">
        <v>57</v>
      </c>
      <c r="B2" s="166"/>
      <c r="C2" s="166"/>
      <c r="D2" s="166"/>
      <c r="E2" s="166"/>
      <c r="F2" s="166"/>
      <c r="G2" s="166"/>
      <c r="H2" s="166"/>
      <c r="I2" s="55"/>
      <c r="J2" s="55"/>
      <c r="K2" s="55"/>
      <c r="L2" s="55"/>
    </row>
    <row r="3" spans="1:12" s="25" customFormat="1" ht="15.75">
      <c r="A3" s="166" t="s">
        <v>58</v>
      </c>
      <c r="B3" s="166"/>
      <c r="C3" s="166"/>
      <c r="D3" s="166"/>
      <c r="E3" s="166"/>
      <c r="F3" s="166"/>
      <c r="G3" s="166"/>
      <c r="H3" s="166"/>
      <c r="I3" s="55"/>
      <c r="J3" s="55"/>
      <c r="K3" s="55"/>
      <c r="L3" s="55"/>
    </row>
    <row r="4" s="25" customFormat="1" ht="15.75">
      <c r="A4" s="1"/>
    </row>
    <row r="5" spans="1:14" s="12" customFormat="1" ht="15.75">
      <c r="A5" s="13" t="s">
        <v>24</v>
      </c>
      <c r="B5" s="18" t="s">
        <v>25</v>
      </c>
      <c r="C5" s="18"/>
      <c r="D5" s="165" t="s">
        <v>49</v>
      </c>
      <c r="E5" s="165"/>
      <c r="F5" s="165"/>
      <c r="G5" s="165"/>
      <c r="H5" s="165"/>
      <c r="I5" s="15"/>
      <c r="J5" s="15"/>
      <c r="K5" s="15"/>
      <c r="L5" s="15"/>
      <c r="M5" s="15"/>
      <c r="N5" s="15"/>
    </row>
    <row r="6" spans="1:14" s="94" customFormat="1" ht="15" customHeight="1">
      <c r="A6" s="91"/>
      <c r="B6" s="16" t="s">
        <v>68</v>
      </c>
      <c r="C6" s="16"/>
      <c r="D6" s="167" t="s">
        <v>26</v>
      </c>
      <c r="E6" s="167"/>
      <c r="F6" s="167"/>
      <c r="G6" s="167"/>
      <c r="H6" s="167"/>
      <c r="I6" s="92"/>
      <c r="J6" s="93"/>
      <c r="K6" s="93"/>
      <c r="L6" s="93"/>
      <c r="M6" s="93"/>
      <c r="N6" s="93"/>
    </row>
    <row r="7" spans="1:14" s="12" customFormat="1" ht="15" customHeight="1">
      <c r="A7" s="13"/>
      <c r="B7" s="21"/>
      <c r="C7" s="21"/>
      <c r="D7" s="48"/>
      <c r="E7" s="48"/>
      <c r="F7" s="48"/>
      <c r="G7" s="48"/>
      <c r="H7" s="48"/>
      <c r="I7" s="20"/>
      <c r="J7" s="51"/>
      <c r="K7" s="51"/>
      <c r="L7" s="51"/>
      <c r="M7" s="51"/>
      <c r="N7" s="51"/>
    </row>
    <row r="8" spans="1:14" s="12" customFormat="1" ht="15.75">
      <c r="A8" s="13" t="s">
        <v>27</v>
      </c>
      <c r="B8" s="18" t="s">
        <v>28</v>
      </c>
      <c r="C8" s="18"/>
      <c r="D8" s="164" t="s">
        <v>49</v>
      </c>
      <c r="E8" s="164"/>
      <c r="F8" s="164"/>
      <c r="G8" s="164"/>
      <c r="H8" s="164"/>
      <c r="I8" s="52"/>
      <c r="J8" s="52"/>
      <c r="K8" s="52"/>
      <c r="L8" s="52"/>
      <c r="M8" s="52"/>
      <c r="N8" s="52"/>
    </row>
    <row r="9" spans="1:14" s="94" customFormat="1" ht="15" customHeight="1">
      <c r="A9" s="91"/>
      <c r="B9" s="16" t="s">
        <v>68</v>
      </c>
      <c r="C9" s="17"/>
      <c r="D9" s="167" t="s">
        <v>29</v>
      </c>
      <c r="E9" s="167"/>
      <c r="F9" s="167"/>
      <c r="G9" s="167"/>
      <c r="H9" s="167"/>
      <c r="I9" s="92"/>
      <c r="J9" s="93"/>
      <c r="K9" s="93"/>
      <c r="L9" s="93"/>
      <c r="M9" s="93"/>
      <c r="N9" s="93"/>
    </row>
    <row r="10" spans="1:14" s="12" customFormat="1" ht="15" customHeight="1">
      <c r="A10" s="13"/>
      <c r="B10" s="33"/>
      <c r="C10" s="33"/>
      <c r="D10" s="49"/>
      <c r="E10" s="49"/>
      <c r="F10" s="47"/>
      <c r="G10" s="47"/>
      <c r="H10" s="48"/>
      <c r="I10" s="20"/>
      <c r="J10" s="51"/>
      <c r="K10" s="51"/>
      <c r="L10" s="51"/>
      <c r="M10" s="51"/>
      <c r="N10" s="51"/>
    </row>
    <row r="11" spans="1:14" s="12" customFormat="1" ht="15.75">
      <c r="A11" s="14" t="s">
        <v>30</v>
      </c>
      <c r="B11" s="18" t="s">
        <v>93</v>
      </c>
      <c r="C11" s="34" t="s">
        <v>94</v>
      </c>
      <c r="D11" s="164" t="s">
        <v>95</v>
      </c>
      <c r="E11" s="164"/>
      <c r="F11" s="164"/>
      <c r="G11" s="164"/>
      <c r="H11" s="164"/>
      <c r="I11" s="52"/>
      <c r="J11" s="52"/>
      <c r="K11" s="52"/>
      <c r="L11" s="52"/>
      <c r="M11" s="52"/>
      <c r="N11" s="52"/>
    </row>
    <row r="12" spans="1:14" s="94" customFormat="1" ht="15" customHeight="1">
      <c r="A12" s="91"/>
      <c r="B12" s="16" t="s">
        <v>68</v>
      </c>
      <c r="C12" s="19" t="s">
        <v>47</v>
      </c>
      <c r="D12" s="167" t="s">
        <v>34</v>
      </c>
      <c r="E12" s="167"/>
      <c r="F12" s="167"/>
      <c r="G12" s="167"/>
      <c r="H12" s="167"/>
      <c r="I12" s="92"/>
      <c r="J12" s="93"/>
      <c r="K12" s="93"/>
      <c r="L12" s="93"/>
      <c r="M12" s="93"/>
      <c r="N12" s="93"/>
    </row>
    <row r="13" spans="1:8" s="25" customFormat="1" ht="15.75">
      <c r="A13" s="30"/>
      <c r="D13" s="50"/>
      <c r="E13" s="50"/>
      <c r="F13" s="50"/>
      <c r="G13" s="50"/>
      <c r="H13" s="50"/>
    </row>
    <row r="14" spans="1:2" ht="14.25" customHeight="1">
      <c r="A14" s="14" t="s">
        <v>35</v>
      </c>
      <c r="B14" s="25" t="s">
        <v>50</v>
      </c>
    </row>
    <row r="15" spans="1:11" s="54" customFormat="1" ht="15.75">
      <c r="A15" s="175" t="s">
        <v>0</v>
      </c>
      <c r="B15" s="177" t="s">
        <v>1</v>
      </c>
      <c r="C15" s="179" t="s">
        <v>2</v>
      </c>
      <c r="D15" s="180"/>
      <c r="E15" s="180"/>
      <c r="F15" s="181" t="s">
        <v>3</v>
      </c>
      <c r="G15" s="181"/>
      <c r="H15" s="181"/>
      <c r="I15" s="163"/>
      <c r="J15" s="163"/>
      <c r="K15" s="163"/>
    </row>
    <row r="16" spans="1:11" s="54" customFormat="1" ht="15.75">
      <c r="A16" s="176"/>
      <c r="B16" s="178"/>
      <c r="C16" s="22" t="s">
        <v>11</v>
      </c>
      <c r="D16" s="22" t="s">
        <v>9</v>
      </c>
      <c r="E16" s="23" t="s">
        <v>10</v>
      </c>
      <c r="F16" s="24" t="s">
        <v>11</v>
      </c>
      <c r="G16" s="24" t="s">
        <v>9</v>
      </c>
      <c r="H16" s="24" t="s">
        <v>10</v>
      </c>
      <c r="I16" s="53"/>
      <c r="J16" s="53"/>
      <c r="K16" s="53"/>
    </row>
    <row r="17" spans="1:11" ht="15.75">
      <c r="A17" s="174" t="s">
        <v>96</v>
      </c>
      <c r="B17" s="174"/>
      <c r="C17" s="174"/>
      <c r="D17" s="174"/>
      <c r="E17" s="174"/>
      <c r="F17" s="174"/>
      <c r="G17" s="174"/>
      <c r="H17" s="174"/>
      <c r="I17" s="8"/>
      <c r="J17" s="8"/>
      <c r="K17" s="8"/>
    </row>
    <row r="18" spans="1:11" ht="15.75">
      <c r="A18" s="37"/>
      <c r="B18" s="73" t="s">
        <v>12</v>
      </c>
      <c r="C18" s="36"/>
      <c r="D18" s="36"/>
      <c r="E18" s="36"/>
      <c r="F18" s="36"/>
      <c r="G18" s="36"/>
      <c r="H18" s="36"/>
      <c r="I18" s="8"/>
      <c r="J18" s="8"/>
      <c r="K18" s="8"/>
    </row>
    <row r="19" spans="1:11" ht="63">
      <c r="A19" s="3">
        <v>1</v>
      </c>
      <c r="B19" s="7" t="s">
        <v>97</v>
      </c>
      <c r="C19" s="96">
        <v>6158.63</v>
      </c>
      <c r="D19" s="96">
        <v>5043.54</v>
      </c>
      <c r="E19" s="102">
        <f>C19/D19</f>
        <v>1.2210927245545788</v>
      </c>
      <c r="F19" s="4">
        <v>6752.51</v>
      </c>
      <c r="G19" s="4">
        <v>6487.33</v>
      </c>
      <c r="H19" s="102">
        <f>F19/G19</f>
        <v>1.0408766010053443</v>
      </c>
      <c r="I19" s="8"/>
      <c r="J19" s="8"/>
      <c r="K19" s="8"/>
    </row>
    <row r="20" spans="1:11" ht="47.25">
      <c r="A20" s="60"/>
      <c r="B20" s="61" t="s">
        <v>59</v>
      </c>
      <c r="C20" s="62"/>
      <c r="D20" s="62"/>
      <c r="E20" s="63">
        <f>ROUND(AVERAGE(E19:E19)*100,1)</f>
        <v>122.1</v>
      </c>
      <c r="F20" s="63"/>
      <c r="G20" s="63"/>
      <c r="H20" s="63">
        <f>ROUND(AVERAGE(H19:H19)*100,1)</f>
        <v>104.1</v>
      </c>
      <c r="I20" s="8"/>
      <c r="J20" s="71" t="s">
        <v>13</v>
      </c>
      <c r="K20" s="71" t="s">
        <v>14</v>
      </c>
    </row>
    <row r="21" spans="1:11" ht="66">
      <c r="A21" s="60"/>
      <c r="B21" s="64" t="s">
        <v>60</v>
      </c>
      <c r="C21" s="64"/>
      <c r="D21" s="64"/>
      <c r="E21" s="64"/>
      <c r="F21" s="64"/>
      <c r="G21" s="64"/>
      <c r="H21" s="97">
        <f>ROUND(H20/E20,2)</f>
        <v>0.85</v>
      </c>
      <c r="I21" s="8"/>
      <c r="J21" s="27" t="s">
        <v>43</v>
      </c>
      <c r="K21" s="28">
        <v>0</v>
      </c>
    </row>
    <row r="22" spans="1:11" ht="18.75">
      <c r="A22" s="60"/>
      <c r="B22" s="64" t="s">
        <v>61</v>
      </c>
      <c r="C22" s="64"/>
      <c r="D22" s="64"/>
      <c r="E22" s="64"/>
      <c r="F22" s="64"/>
      <c r="G22" s="64"/>
      <c r="H22" s="65">
        <v>15</v>
      </c>
      <c r="I22" s="8"/>
      <c r="J22" s="28" t="s">
        <v>44</v>
      </c>
      <c r="K22" s="28">
        <v>15</v>
      </c>
    </row>
    <row r="23" spans="1:11" ht="15.75">
      <c r="A23" s="37"/>
      <c r="B23" s="72" t="s">
        <v>66</v>
      </c>
      <c r="C23" s="36"/>
      <c r="D23" s="36"/>
      <c r="E23" s="38"/>
      <c r="F23" s="36"/>
      <c r="G23" s="36"/>
      <c r="H23" s="38"/>
      <c r="I23" s="8"/>
      <c r="J23" s="27" t="s">
        <v>45</v>
      </c>
      <c r="K23" s="28">
        <v>25</v>
      </c>
    </row>
    <row r="24" spans="1:11" ht="47.25">
      <c r="A24" s="3">
        <v>1</v>
      </c>
      <c r="B24" s="7" t="s">
        <v>98</v>
      </c>
      <c r="C24" s="95">
        <v>100</v>
      </c>
      <c r="D24" s="95">
        <v>100</v>
      </c>
      <c r="E24" s="10">
        <f>D24/C24</f>
        <v>1</v>
      </c>
      <c r="F24" s="95">
        <v>100</v>
      </c>
      <c r="G24" s="95">
        <v>100</v>
      </c>
      <c r="H24" s="10">
        <f>G24/F24</f>
        <v>1</v>
      </c>
      <c r="I24" s="8"/>
      <c r="J24" s="70" t="s">
        <v>15</v>
      </c>
      <c r="K24" s="70" t="s">
        <v>67</v>
      </c>
    </row>
    <row r="25" spans="1:11" ht="63">
      <c r="A25" s="3">
        <v>2</v>
      </c>
      <c r="B25" s="7" t="s">
        <v>99</v>
      </c>
      <c r="C25" s="4">
        <v>-13.7</v>
      </c>
      <c r="D25" s="4">
        <v>-14.9</v>
      </c>
      <c r="E25" s="10">
        <f>D25/C25</f>
        <v>1.0875912408759125</v>
      </c>
      <c r="F25" s="4">
        <v>2.8</v>
      </c>
      <c r="G25" s="4">
        <v>3.8</v>
      </c>
      <c r="H25" s="10">
        <f>G25/F25</f>
        <v>1.3571428571428572</v>
      </c>
      <c r="I25" s="8"/>
      <c r="J25" s="69" t="s">
        <v>16</v>
      </c>
      <c r="K25" s="69" t="s">
        <v>17</v>
      </c>
    </row>
    <row r="26" spans="1:11" ht="47.25">
      <c r="A26" s="60"/>
      <c r="B26" s="61" t="s">
        <v>62</v>
      </c>
      <c r="C26" s="62"/>
      <c r="D26" s="62"/>
      <c r="E26" s="63">
        <f>ROUND(AVERAGE(E24:E25)*100,1)</f>
        <v>104.4</v>
      </c>
      <c r="F26" s="62"/>
      <c r="G26" s="62"/>
      <c r="H26" s="63">
        <f>ROUND(AVERAGE(H24:H25)*100,1)</f>
        <v>117.9</v>
      </c>
      <c r="I26" s="8"/>
      <c r="J26" s="69" t="s">
        <v>18</v>
      </c>
      <c r="K26" s="69" t="s">
        <v>19</v>
      </c>
    </row>
    <row r="27" spans="1:11" ht="64.5">
      <c r="A27" s="56"/>
      <c r="B27" s="57" t="s">
        <v>301</v>
      </c>
      <c r="C27" s="58"/>
      <c r="D27" s="58"/>
      <c r="E27" s="59"/>
      <c r="F27" s="58"/>
      <c r="G27" s="58"/>
      <c r="H27" s="59">
        <f>H20+H26+H22</f>
        <v>237</v>
      </c>
      <c r="I27" s="8"/>
      <c r="J27" s="69" t="s">
        <v>20</v>
      </c>
      <c r="K27" s="69" t="s">
        <v>21</v>
      </c>
    </row>
    <row r="28" spans="1:11" s="80" customFormat="1" ht="15.75">
      <c r="A28" s="74"/>
      <c r="B28" s="75"/>
      <c r="C28" s="76"/>
      <c r="D28" s="76"/>
      <c r="E28" s="77"/>
      <c r="F28" s="76"/>
      <c r="G28" s="76"/>
      <c r="H28" s="77"/>
      <c r="I28" s="78"/>
      <c r="J28" s="79"/>
      <c r="K28" s="79"/>
    </row>
    <row r="29" spans="1:11" s="80" customFormat="1" ht="15.75" customHeight="1">
      <c r="A29" s="85" t="s">
        <v>22</v>
      </c>
      <c r="B29" s="85" t="s">
        <v>72</v>
      </c>
      <c r="C29" s="171" t="s">
        <v>51</v>
      </c>
      <c r="D29" s="172"/>
      <c r="E29" s="173"/>
      <c r="F29" s="76"/>
      <c r="G29" s="77"/>
      <c r="H29" s="77"/>
      <c r="I29" s="78"/>
      <c r="J29" s="79"/>
      <c r="K29" s="79"/>
    </row>
    <row r="30" spans="1:11" s="80" customFormat="1" ht="33" customHeight="1">
      <c r="A30" s="86"/>
      <c r="B30" s="86"/>
      <c r="C30" s="31" t="s">
        <v>52</v>
      </c>
      <c r="D30" s="31" t="s">
        <v>53</v>
      </c>
      <c r="E30" s="31" t="s">
        <v>73</v>
      </c>
      <c r="F30" s="76"/>
      <c r="G30" s="77"/>
      <c r="H30" s="77"/>
      <c r="I30" s="78"/>
      <c r="J30" s="79"/>
      <c r="K30" s="79"/>
    </row>
    <row r="31" spans="1:11" s="80" customFormat="1" ht="15.75">
      <c r="A31" s="81">
        <v>1</v>
      </c>
      <c r="B31" s="81">
        <v>2</v>
      </c>
      <c r="C31" s="81">
        <v>3</v>
      </c>
      <c r="D31" s="81">
        <v>4</v>
      </c>
      <c r="E31" s="81">
        <v>5</v>
      </c>
      <c r="F31" s="76"/>
      <c r="G31" s="77"/>
      <c r="H31" s="77"/>
      <c r="I31" s="78"/>
      <c r="J31" s="79"/>
      <c r="K31" s="79"/>
    </row>
    <row r="32" spans="1:11" s="80" customFormat="1" ht="63">
      <c r="A32" s="82">
        <v>1</v>
      </c>
      <c r="B32" s="83" t="str">
        <f>A17</f>
        <v>Забезпечення хворих на цукровий діабет препаратами інсуліну шляхом відшкодування їх вартості</v>
      </c>
      <c r="C32" s="84">
        <f>H27</f>
        <v>237</v>
      </c>
      <c r="D32" s="84" t="s">
        <v>74</v>
      </c>
      <c r="E32" s="84" t="s">
        <v>74</v>
      </c>
      <c r="F32" s="76"/>
      <c r="G32" s="77"/>
      <c r="H32" s="77"/>
      <c r="I32" s="78"/>
      <c r="J32" s="79"/>
      <c r="K32" s="79"/>
    </row>
    <row r="33" spans="1:11" s="80" customFormat="1" ht="31.5">
      <c r="A33" s="87"/>
      <c r="B33" s="88" t="s">
        <v>65</v>
      </c>
      <c r="C33" s="89">
        <f>C32</f>
        <v>237</v>
      </c>
      <c r="D33" s="89" t="s">
        <v>48</v>
      </c>
      <c r="E33" s="89" t="s">
        <v>48</v>
      </c>
      <c r="F33" s="76"/>
      <c r="G33" s="77"/>
      <c r="H33" s="77"/>
      <c r="I33" s="78"/>
      <c r="J33" s="79"/>
      <c r="K33" s="79"/>
    </row>
    <row r="34" spans="1:11" s="80" customFormat="1" ht="15.75">
      <c r="A34" s="74"/>
      <c r="B34" s="75"/>
      <c r="C34" s="76"/>
      <c r="D34" s="76"/>
      <c r="E34" s="77"/>
      <c r="F34" s="76"/>
      <c r="G34" s="76"/>
      <c r="H34" s="77"/>
      <c r="I34" s="78"/>
      <c r="J34" s="79"/>
      <c r="K34" s="79"/>
    </row>
    <row r="35" spans="1:2" ht="14.25" customHeight="1">
      <c r="A35" s="14" t="s">
        <v>64</v>
      </c>
      <c r="B35" s="25" t="s">
        <v>63</v>
      </c>
    </row>
    <row r="36" spans="1:10" ht="31.5">
      <c r="A36" s="66" t="s">
        <v>0</v>
      </c>
      <c r="B36" s="43" t="s">
        <v>55</v>
      </c>
      <c r="C36" s="170" t="s">
        <v>56</v>
      </c>
      <c r="D36" s="170"/>
      <c r="E36" s="170"/>
      <c r="F36" s="170"/>
      <c r="G36" s="170"/>
      <c r="H36" s="170"/>
      <c r="I36" s="41"/>
      <c r="J36" s="41"/>
    </row>
    <row r="37" spans="1:10" ht="12.75">
      <c r="A37" s="66" t="s">
        <v>54</v>
      </c>
      <c r="B37" s="66">
        <v>2</v>
      </c>
      <c r="C37" s="169">
        <v>3</v>
      </c>
      <c r="D37" s="169"/>
      <c r="E37" s="169"/>
      <c r="F37" s="169"/>
      <c r="G37" s="169"/>
      <c r="H37" s="169"/>
      <c r="I37" s="68"/>
      <c r="J37" s="68"/>
    </row>
    <row r="38" spans="1:10" ht="15.75">
      <c r="A38" s="67">
        <v>1</v>
      </c>
      <c r="B38" s="44"/>
      <c r="C38" s="170" t="s">
        <v>48</v>
      </c>
      <c r="D38" s="170"/>
      <c r="E38" s="170"/>
      <c r="F38" s="170"/>
      <c r="G38" s="170"/>
      <c r="H38" s="170"/>
      <c r="I38" s="41"/>
      <c r="J38" s="41"/>
    </row>
    <row r="39" spans="1:10" ht="15.75">
      <c r="A39" s="42"/>
      <c r="B39" s="41"/>
      <c r="C39" s="41"/>
      <c r="D39" s="41"/>
      <c r="E39" s="41"/>
      <c r="F39" s="41"/>
      <c r="G39" s="41"/>
      <c r="H39" s="41"/>
      <c r="I39" s="41"/>
      <c r="J39" s="41"/>
    </row>
    <row r="40" spans="1:10" ht="15.75">
      <c r="A40" s="42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5.75">
      <c r="A41" s="42"/>
      <c r="B41" s="41"/>
      <c r="C41" s="41"/>
      <c r="D41" s="41"/>
      <c r="E41" s="41"/>
      <c r="F41" s="41"/>
      <c r="G41" s="41"/>
      <c r="H41" s="41"/>
      <c r="I41" s="41"/>
      <c r="J41" s="41"/>
    </row>
    <row r="42" spans="1:10" ht="18.75">
      <c r="A42" s="154" t="s">
        <v>224</v>
      </c>
      <c r="B42" s="155"/>
      <c r="C42" s="155"/>
      <c r="D42" s="155"/>
      <c r="E42" s="155"/>
      <c r="F42" s="155"/>
      <c r="G42" s="156" t="s">
        <v>223</v>
      </c>
      <c r="H42" s="157"/>
      <c r="I42" s="155"/>
      <c r="J42" s="154"/>
    </row>
    <row r="43" spans="1:9" ht="15">
      <c r="A43" s="158"/>
      <c r="B43" s="155"/>
      <c r="C43" s="155"/>
      <c r="D43" s="155"/>
      <c r="E43" s="155"/>
      <c r="F43" s="155"/>
      <c r="G43" s="155"/>
      <c r="H43" s="155"/>
      <c r="I43" s="155"/>
    </row>
    <row r="46" spans="1:10" ht="18.75">
      <c r="A46" s="154" t="s">
        <v>302</v>
      </c>
      <c r="B46" s="155"/>
      <c r="C46" s="155"/>
      <c r="D46" s="155"/>
      <c r="E46" s="155"/>
      <c r="F46" s="155"/>
      <c r="G46" s="157" t="s">
        <v>303</v>
      </c>
      <c r="H46" s="157"/>
      <c r="I46" s="155"/>
      <c r="J46" s="154"/>
    </row>
    <row r="47" spans="5:6" s="25" customFormat="1" ht="14.25" customHeight="1">
      <c r="E47" s="152"/>
      <c r="F47" s="153"/>
    </row>
  </sheetData>
  <sheetProtection/>
  <mergeCells count="18">
    <mergeCell ref="A2:H2"/>
    <mergeCell ref="A3:H3"/>
    <mergeCell ref="D5:H5"/>
    <mergeCell ref="D6:H6"/>
    <mergeCell ref="D8:H8"/>
    <mergeCell ref="D9:H9"/>
    <mergeCell ref="D11:H11"/>
    <mergeCell ref="D12:H12"/>
    <mergeCell ref="A15:A16"/>
    <mergeCell ref="B15:B16"/>
    <mergeCell ref="C15:E15"/>
    <mergeCell ref="F15:H15"/>
    <mergeCell ref="I15:K15"/>
    <mergeCell ref="A17:H17"/>
    <mergeCell ref="C29:E29"/>
    <mergeCell ref="C36:H36"/>
    <mergeCell ref="C37:H37"/>
    <mergeCell ref="C38:H3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49"/>
  <sheetViews>
    <sheetView zoomScalePageLayoutView="0" workbookViewId="0" topLeftCell="C16">
      <selection activeCell="B11" sqref="B11"/>
    </sheetView>
  </sheetViews>
  <sheetFormatPr defaultColWidth="9.00390625" defaultRowHeight="12.75"/>
  <cols>
    <col min="1" max="1" width="7.75390625" style="26" customWidth="1"/>
    <col min="2" max="2" width="37.00390625" style="26" customWidth="1"/>
    <col min="3" max="3" width="17.625" style="26" customWidth="1"/>
    <col min="4" max="4" width="14.875" style="26" customWidth="1"/>
    <col min="5" max="5" width="21.125" style="26" customWidth="1"/>
    <col min="6" max="6" width="18.875" style="26" customWidth="1"/>
    <col min="7" max="7" width="17.00390625" style="26" customWidth="1"/>
    <col min="8" max="8" width="19.875" style="26" customWidth="1"/>
    <col min="9" max="9" width="12.625" style="26" customWidth="1"/>
    <col min="10" max="10" width="13.25390625" style="26" customWidth="1"/>
    <col min="11" max="11" width="12.875" style="26" customWidth="1"/>
    <col min="12" max="12" width="12.375" style="26" customWidth="1"/>
    <col min="13" max="13" width="13.125" style="26" customWidth="1"/>
    <col min="14" max="14" width="15.875" style="26" customWidth="1"/>
    <col min="15" max="16384" width="9.125" style="26" customWidth="1"/>
  </cols>
  <sheetData>
    <row r="2" spans="1:12" s="25" customFormat="1" ht="15.75">
      <c r="A2" s="166" t="s">
        <v>57</v>
      </c>
      <c r="B2" s="166"/>
      <c r="C2" s="166"/>
      <c r="D2" s="166"/>
      <c r="E2" s="166"/>
      <c r="F2" s="166"/>
      <c r="G2" s="166"/>
      <c r="H2" s="166"/>
      <c r="I2" s="55"/>
      <c r="J2" s="55"/>
      <c r="K2" s="55"/>
      <c r="L2" s="55"/>
    </row>
    <row r="3" spans="1:12" s="25" customFormat="1" ht="15.75">
      <c r="A3" s="166" t="s">
        <v>58</v>
      </c>
      <c r="B3" s="166"/>
      <c r="C3" s="166"/>
      <c r="D3" s="166"/>
      <c r="E3" s="166"/>
      <c r="F3" s="166"/>
      <c r="G3" s="166"/>
      <c r="H3" s="166"/>
      <c r="I3" s="55"/>
      <c r="J3" s="55"/>
      <c r="K3" s="55"/>
      <c r="L3" s="55"/>
    </row>
    <row r="4" s="25" customFormat="1" ht="15.75">
      <c r="A4" s="1"/>
    </row>
    <row r="5" spans="1:14" s="12" customFormat="1" ht="15.75">
      <c r="A5" s="13" t="s">
        <v>24</v>
      </c>
      <c r="B5" s="18" t="s">
        <v>25</v>
      </c>
      <c r="C5" s="18"/>
      <c r="D5" s="165" t="s">
        <v>49</v>
      </c>
      <c r="E5" s="165"/>
      <c r="F5" s="165"/>
      <c r="G5" s="165"/>
      <c r="H5" s="165"/>
      <c r="I5" s="15"/>
      <c r="J5" s="15"/>
      <c r="K5" s="15"/>
      <c r="L5" s="15"/>
      <c r="M5" s="15"/>
      <c r="N5" s="15"/>
    </row>
    <row r="6" spans="1:14" s="94" customFormat="1" ht="15" customHeight="1">
      <c r="A6" s="91"/>
      <c r="B6" s="16" t="s">
        <v>68</v>
      </c>
      <c r="C6" s="16"/>
      <c r="D6" s="167" t="s">
        <v>26</v>
      </c>
      <c r="E6" s="167"/>
      <c r="F6" s="167"/>
      <c r="G6" s="167"/>
      <c r="H6" s="167"/>
      <c r="I6" s="92"/>
      <c r="J6" s="93"/>
      <c r="K6" s="93"/>
      <c r="L6" s="93"/>
      <c r="M6" s="93"/>
      <c r="N6" s="93"/>
    </row>
    <row r="7" spans="1:14" s="12" customFormat="1" ht="15" customHeight="1">
      <c r="A7" s="13"/>
      <c r="B7" s="21"/>
      <c r="C7" s="21"/>
      <c r="D7" s="48"/>
      <c r="E7" s="48"/>
      <c r="F7" s="48"/>
      <c r="G7" s="48"/>
      <c r="H7" s="48"/>
      <c r="I7" s="20"/>
      <c r="J7" s="51"/>
      <c r="K7" s="51"/>
      <c r="L7" s="51"/>
      <c r="M7" s="51"/>
      <c r="N7" s="51"/>
    </row>
    <row r="8" spans="1:14" s="12" customFormat="1" ht="15.75">
      <c r="A8" s="13" t="s">
        <v>27</v>
      </c>
      <c r="B8" s="18" t="s">
        <v>28</v>
      </c>
      <c r="C8" s="18"/>
      <c r="D8" s="164" t="s">
        <v>49</v>
      </c>
      <c r="E8" s="164"/>
      <c r="F8" s="164"/>
      <c r="G8" s="164"/>
      <c r="H8" s="164"/>
      <c r="I8" s="52"/>
      <c r="J8" s="52"/>
      <c r="K8" s="52"/>
      <c r="L8" s="52"/>
      <c r="M8" s="52"/>
      <c r="N8" s="52"/>
    </row>
    <row r="9" spans="1:14" s="94" customFormat="1" ht="15" customHeight="1">
      <c r="A9" s="91"/>
      <c r="B9" s="16" t="s">
        <v>68</v>
      </c>
      <c r="C9" s="17"/>
      <c r="D9" s="167" t="s">
        <v>29</v>
      </c>
      <c r="E9" s="167"/>
      <c r="F9" s="167"/>
      <c r="G9" s="167"/>
      <c r="H9" s="167"/>
      <c r="I9" s="92"/>
      <c r="J9" s="93"/>
      <c r="K9" s="93"/>
      <c r="L9" s="93"/>
      <c r="M9" s="93"/>
      <c r="N9" s="93"/>
    </row>
    <row r="10" spans="1:14" s="12" customFormat="1" ht="15" customHeight="1">
      <c r="A10" s="13"/>
      <c r="B10" s="33"/>
      <c r="C10" s="33"/>
      <c r="D10" s="49"/>
      <c r="E10" s="49"/>
      <c r="F10" s="47"/>
      <c r="G10" s="47"/>
      <c r="H10" s="48"/>
      <c r="I10" s="20"/>
      <c r="J10" s="51"/>
      <c r="K10" s="51"/>
      <c r="L10" s="51"/>
      <c r="M10" s="51"/>
      <c r="N10" s="51"/>
    </row>
    <row r="11" spans="1:14" s="12" customFormat="1" ht="15.75">
      <c r="A11" s="14" t="s">
        <v>30</v>
      </c>
      <c r="B11" s="18" t="s">
        <v>100</v>
      </c>
      <c r="C11" s="34" t="s">
        <v>94</v>
      </c>
      <c r="D11" s="164" t="s">
        <v>101</v>
      </c>
      <c r="E11" s="164"/>
      <c r="F11" s="164"/>
      <c r="G11" s="164"/>
      <c r="H11" s="164"/>
      <c r="I11" s="52"/>
      <c r="J11" s="52"/>
      <c r="K11" s="52"/>
      <c r="L11" s="52"/>
      <c r="M11" s="52"/>
      <c r="N11" s="52"/>
    </row>
    <row r="12" spans="1:14" s="94" customFormat="1" ht="15" customHeight="1">
      <c r="A12" s="91"/>
      <c r="B12" s="16" t="s">
        <v>68</v>
      </c>
      <c r="C12" s="19" t="s">
        <v>47</v>
      </c>
      <c r="D12" s="167" t="s">
        <v>34</v>
      </c>
      <c r="E12" s="167"/>
      <c r="F12" s="167"/>
      <c r="G12" s="167"/>
      <c r="H12" s="167"/>
      <c r="I12" s="92"/>
      <c r="J12" s="93"/>
      <c r="K12" s="93"/>
      <c r="L12" s="93"/>
      <c r="M12" s="93"/>
      <c r="N12" s="93"/>
    </row>
    <row r="13" spans="1:8" s="25" customFormat="1" ht="15.75">
      <c r="A13" s="30"/>
      <c r="D13" s="50"/>
      <c r="E13" s="50"/>
      <c r="F13" s="50"/>
      <c r="G13" s="50"/>
      <c r="H13" s="50"/>
    </row>
    <row r="14" spans="1:2" ht="14.25" customHeight="1">
      <c r="A14" s="14" t="s">
        <v>35</v>
      </c>
      <c r="B14" s="25" t="s">
        <v>50</v>
      </c>
    </row>
    <row r="15" spans="1:11" s="54" customFormat="1" ht="15.75">
      <c r="A15" s="175" t="s">
        <v>0</v>
      </c>
      <c r="B15" s="177" t="s">
        <v>1</v>
      </c>
      <c r="C15" s="179" t="s">
        <v>2</v>
      </c>
      <c r="D15" s="180"/>
      <c r="E15" s="180"/>
      <c r="F15" s="181" t="s">
        <v>3</v>
      </c>
      <c r="G15" s="181"/>
      <c r="H15" s="181"/>
      <c r="I15" s="163"/>
      <c r="J15" s="163"/>
      <c r="K15" s="163"/>
    </row>
    <row r="16" spans="1:11" s="54" customFormat="1" ht="15.75">
      <c r="A16" s="176"/>
      <c r="B16" s="178"/>
      <c r="C16" s="22" t="s">
        <v>11</v>
      </c>
      <c r="D16" s="22" t="s">
        <v>9</v>
      </c>
      <c r="E16" s="23" t="s">
        <v>10</v>
      </c>
      <c r="F16" s="24" t="s">
        <v>11</v>
      </c>
      <c r="G16" s="24" t="s">
        <v>9</v>
      </c>
      <c r="H16" s="24" t="s">
        <v>10</v>
      </c>
      <c r="I16" s="53"/>
      <c r="J16" s="53"/>
      <c r="K16" s="53"/>
    </row>
    <row r="17" spans="1:11" ht="15.75">
      <c r="A17" s="174" t="s">
        <v>110</v>
      </c>
      <c r="B17" s="174"/>
      <c r="C17" s="174"/>
      <c r="D17" s="174"/>
      <c r="E17" s="174"/>
      <c r="F17" s="174"/>
      <c r="G17" s="174"/>
      <c r="H17" s="174"/>
      <c r="I17" s="8"/>
      <c r="J17" s="8"/>
      <c r="K17" s="8"/>
    </row>
    <row r="18" spans="1:11" ht="15.75">
      <c r="A18" s="37"/>
      <c r="B18" s="73" t="s">
        <v>12</v>
      </c>
      <c r="C18" s="36"/>
      <c r="D18" s="36"/>
      <c r="E18" s="36"/>
      <c r="F18" s="36"/>
      <c r="G18" s="36"/>
      <c r="H18" s="36"/>
      <c r="I18" s="8"/>
      <c r="J18" s="8"/>
      <c r="K18" s="8"/>
    </row>
    <row r="19" spans="1:11" ht="75">
      <c r="A19" s="3">
        <v>1</v>
      </c>
      <c r="B19" s="39" t="s">
        <v>102</v>
      </c>
      <c r="C19" s="96">
        <v>160.03</v>
      </c>
      <c r="D19" s="96">
        <v>154.13</v>
      </c>
      <c r="E19" s="102">
        <f>C19/D19</f>
        <v>1.038279374553948</v>
      </c>
      <c r="F19" s="96">
        <v>162.01</v>
      </c>
      <c r="G19" s="96">
        <v>158.49</v>
      </c>
      <c r="H19" s="102">
        <f>F19/G19</f>
        <v>1.022209603129535</v>
      </c>
      <c r="I19" s="8"/>
      <c r="J19" s="8"/>
      <c r="K19" s="8"/>
    </row>
    <row r="20" spans="1:11" ht="16.5" customHeight="1">
      <c r="A20" s="3"/>
      <c r="B20" s="40" t="s">
        <v>103</v>
      </c>
      <c r="C20" s="100">
        <v>156.93</v>
      </c>
      <c r="D20" s="100">
        <v>147.1</v>
      </c>
      <c r="E20" s="103">
        <f>C20/D20</f>
        <v>1.0668252889191028</v>
      </c>
      <c r="F20" s="101">
        <v>161.73</v>
      </c>
      <c r="G20" s="101">
        <v>158.22</v>
      </c>
      <c r="H20" s="103">
        <f>F20/G20</f>
        <v>1.022184300341297</v>
      </c>
      <c r="I20" s="8"/>
      <c r="J20" s="8"/>
      <c r="K20" s="8"/>
    </row>
    <row r="21" spans="1:11" ht="15.75" customHeight="1">
      <c r="A21" s="3"/>
      <c r="B21" s="40" t="s">
        <v>104</v>
      </c>
      <c r="C21" s="100">
        <v>122.9</v>
      </c>
      <c r="D21" s="100">
        <v>134.25</v>
      </c>
      <c r="E21" s="103">
        <f>C21/D21</f>
        <v>0.9154562383612663</v>
      </c>
      <c r="F21" s="101">
        <v>135.24</v>
      </c>
      <c r="G21" s="101">
        <v>132.3</v>
      </c>
      <c r="H21" s="103">
        <f>F21/G21</f>
        <v>1.0222222222222221</v>
      </c>
      <c r="I21" s="8"/>
      <c r="J21" s="8"/>
      <c r="K21" s="8"/>
    </row>
    <row r="22" spans="1:11" ht="15.75">
      <c r="A22" s="3"/>
      <c r="B22" s="40" t="s">
        <v>105</v>
      </c>
      <c r="C22" s="100">
        <v>289.51</v>
      </c>
      <c r="D22" s="100">
        <v>356.84</v>
      </c>
      <c r="E22" s="103">
        <f>C22/D22</f>
        <v>0.811315995964578</v>
      </c>
      <c r="F22" s="101">
        <v>282.77</v>
      </c>
      <c r="G22" s="101">
        <v>276.62</v>
      </c>
      <c r="H22" s="103">
        <f>F22/G22</f>
        <v>1.0222326657508494</v>
      </c>
      <c r="I22" s="8"/>
      <c r="J22" s="8"/>
      <c r="K22" s="8"/>
    </row>
    <row r="23" spans="1:11" ht="47.25">
      <c r="A23" s="60"/>
      <c r="B23" s="61" t="s">
        <v>59</v>
      </c>
      <c r="C23" s="62"/>
      <c r="D23" s="62"/>
      <c r="E23" s="63">
        <f>ROUND(AVERAGE(E19:E22)*100,1)</f>
        <v>95.8</v>
      </c>
      <c r="F23" s="63"/>
      <c r="G23" s="63"/>
      <c r="H23" s="63">
        <f>ROUND(AVERAGE(H19:H22)*100,1)</f>
        <v>102.2</v>
      </c>
      <c r="I23" s="8"/>
      <c r="J23" s="71" t="s">
        <v>13</v>
      </c>
      <c r="K23" s="71" t="s">
        <v>14</v>
      </c>
    </row>
    <row r="24" spans="1:11" ht="66">
      <c r="A24" s="60"/>
      <c r="B24" s="64" t="s">
        <v>60</v>
      </c>
      <c r="C24" s="64"/>
      <c r="D24" s="64"/>
      <c r="E24" s="64"/>
      <c r="F24" s="64"/>
      <c r="G24" s="64"/>
      <c r="H24" s="97">
        <f>ROUND(H23/E23,2)</f>
        <v>1.07</v>
      </c>
      <c r="I24" s="8"/>
      <c r="J24" s="27" t="s">
        <v>43</v>
      </c>
      <c r="K24" s="28">
        <v>0</v>
      </c>
    </row>
    <row r="25" spans="1:11" ht="18.75">
      <c r="A25" s="60"/>
      <c r="B25" s="64" t="s">
        <v>61</v>
      </c>
      <c r="C25" s="64"/>
      <c r="D25" s="64"/>
      <c r="E25" s="64"/>
      <c r="F25" s="64"/>
      <c r="G25" s="64"/>
      <c r="H25" s="65">
        <v>25</v>
      </c>
      <c r="I25" s="8"/>
      <c r="J25" s="28" t="s">
        <v>44</v>
      </c>
      <c r="K25" s="28">
        <v>15</v>
      </c>
    </row>
    <row r="26" spans="1:11" ht="15.75">
      <c r="A26" s="37"/>
      <c r="B26" s="72" t="s">
        <v>66</v>
      </c>
      <c r="C26" s="36"/>
      <c r="D26" s="36"/>
      <c r="E26" s="38"/>
      <c r="F26" s="36"/>
      <c r="G26" s="36"/>
      <c r="H26" s="38"/>
      <c r="I26" s="8"/>
      <c r="J26" s="27" t="s">
        <v>45</v>
      </c>
      <c r="K26" s="28">
        <v>25</v>
      </c>
    </row>
    <row r="27" spans="1:12" ht="47.25">
      <c r="A27" s="3">
        <v>1</v>
      </c>
      <c r="B27" s="7" t="s">
        <v>106</v>
      </c>
      <c r="C27" s="95">
        <v>100</v>
      </c>
      <c r="D27" s="95">
        <v>100</v>
      </c>
      <c r="E27" s="10">
        <f>D27/C27</f>
        <v>1</v>
      </c>
      <c r="F27" s="95">
        <v>100</v>
      </c>
      <c r="G27" s="95">
        <v>100</v>
      </c>
      <c r="H27" s="10">
        <f>G27/F27</f>
        <v>1</v>
      </c>
      <c r="I27" s="8"/>
      <c r="J27" s="70" t="s">
        <v>15</v>
      </c>
      <c r="K27" s="70" t="s">
        <v>67</v>
      </c>
      <c r="L27" s="79"/>
    </row>
    <row r="28" spans="1:12" ht="47.25">
      <c r="A28" s="60"/>
      <c r="B28" s="61" t="s">
        <v>62</v>
      </c>
      <c r="C28" s="62"/>
      <c r="D28" s="62"/>
      <c r="E28" s="63">
        <f>ROUND(AVERAGE(E27:E27)*100,1)</f>
        <v>100</v>
      </c>
      <c r="F28" s="62"/>
      <c r="G28" s="62"/>
      <c r="H28" s="63">
        <f>ROUND(AVERAGE(H27:H27)*100,1)</f>
        <v>100</v>
      </c>
      <c r="I28" s="8"/>
      <c r="J28" s="69" t="s">
        <v>16</v>
      </c>
      <c r="K28" s="69" t="s">
        <v>17</v>
      </c>
      <c r="L28" s="79"/>
    </row>
    <row r="29" spans="1:12" ht="48.75">
      <c r="A29" s="56"/>
      <c r="B29" s="57" t="s">
        <v>301</v>
      </c>
      <c r="C29" s="58"/>
      <c r="D29" s="58"/>
      <c r="E29" s="59"/>
      <c r="F29" s="58"/>
      <c r="G29" s="58"/>
      <c r="H29" s="59">
        <f>H23+H28+H25</f>
        <v>227.2</v>
      </c>
      <c r="I29" s="8"/>
      <c r="J29" s="69" t="s">
        <v>18</v>
      </c>
      <c r="K29" s="69" t="s">
        <v>19</v>
      </c>
      <c r="L29" s="79"/>
    </row>
    <row r="30" spans="1:12" s="80" customFormat="1" ht="15.75">
      <c r="A30" s="74"/>
      <c r="B30" s="75"/>
      <c r="C30" s="76"/>
      <c r="D30" s="76"/>
      <c r="E30" s="77"/>
      <c r="F30" s="76"/>
      <c r="G30" s="76"/>
      <c r="H30" s="77"/>
      <c r="I30" s="78"/>
      <c r="J30" s="69" t="s">
        <v>20</v>
      </c>
      <c r="K30" s="69" t="s">
        <v>21</v>
      </c>
      <c r="L30" s="79"/>
    </row>
    <row r="31" spans="1:11" s="80" customFormat="1" ht="15.75" customHeight="1">
      <c r="A31" s="85" t="s">
        <v>22</v>
      </c>
      <c r="B31" s="85" t="s">
        <v>72</v>
      </c>
      <c r="C31" s="171" t="s">
        <v>51</v>
      </c>
      <c r="D31" s="172"/>
      <c r="E31" s="173"/>
      <c r="F31" s="76"/>
      <c r="G31" s="77"/>
      <c r="H31" s="77"/>
      <c r="I31" s="78"/>
      <c r="J31" s="79"/>
      <c r="K31" s="79"/>
    </row>
    <row r="32" spans="1:11" s="80" customFormat="1" ht="33" customHeight="1">
      <c r="A32" s="86"/>
      <c r="B32" s="86"/>
      <c r="C32" s="31" t="s">
        <v>52</v>
      </c>
      <c r="D32" s="31" t="s">
        <v>53</v>
      </c>
      <c r="E32" s="31" t="s">
        <v>73</v>
      </c>
      <c r="F32" s="76"/>
      <c r="G32" s="77"/>
      <c r="H32" s="77"/>
      <c r="I32" s="78"/>
      <c r="J32" s="79"/>
      <c r="K32" s="79"/>
    </row>
    <row r="33" spans="1:11" s="80" customFormat="1" ht="15.75">
      <c r="A33" s="81">
        <v>1</v>
      </c>
      <c r="B33" s="81">
        <v>2</v>
      </c>
      <c r="C33" s="81">
        <v>3</v>
      </c>
      <c r="D33" s="81">
        <v>4</v>
      </c>
      <c r="E33" s="81">
        <v>5</v>
      </c>
      <c r="F33" s="76"/>
      <c r="G33" s="77"/>
      <c r="H33" s="77"/>
      <c r="I33" s="78"/>
      <c r="J33" s="79"/>
      <c r="K33" s="79"/>
    </row>
    <row r="34" spans="1:11" s="80" customFormat="1" ht="63">
      <c r="A34" s="82">
        <v>1</v>
      </c>
      <c r="B34" s="83" t="str">
        <f>A17</f>
        <v>Забезпечення лікарськими засобами хворих для лікування окремих захворювань шляхом відшкодування їх вартості</v>
      </c>
      <c r="C34" s="84">
        <f>H29</f>
        <v>227.2</v>
      </c>
      <c r="D34" s="84" t="s">
        <v>74</v>
      </c>
      <c r="E34" s="84" t="s">
        <v>74</v>
      </c>
      <c r="F34" s="76"/>
      <c r="G34" s="77"/>
      <c r="H34" s="77"/>
      <c r="I34" s="78"/>
      <c r="J34" s="79"/>
      <c r="K34" s="79"/>
    </row>
    <row r="35" spans="1:11" s="80" customFormat="1" ht="31.5">
      <c r="A35" s="87"/>
      <c r="B35" s="88" t="s">
        <v>65</v>
      </c>
      <c r="C35" s="89">
        <f>C34</f>
        <v>227.2</v>
      </c>
      <c r="D35" s="89" t="s">
        <v>48</v>
      </c>
      <c r="E35" s="89" t="s">
        <v>48</v>
      </c>
      <c r="F35" s="76"/>
      <c r="G35" s="77"/>
      <c r="H35" s="77"/>
      <c r="I35" s="78"/>
      <c r="J35" s="79"/>
      <c r="K35" s="79"/>
    </row>
    <row r="36" spans="1:11" s="80" customFormat="1" ht="15.75">
      <c r="A36" s="74"/>
      <c r="B36" s="75"/>
      <c r="C36" s="76"/>
      <c r="D36" s="76"/>
      <c r="E36" s="77"/>
      <c r="F36" s="76"/>
      <c r="G36" s="76"/>
      <c r="H36" s="77"/>
      <c r="I36" s="78"/>
      <c r="J36" s="79"/>
      <c r="K36" s="79"/>
    </row>
    <row r="37" spans="1:2" ht="14.25" customHeight="1">
      <c r="A37" s="14" t="s">
        <v>64</v>
      </c>
      <c r="B37" s="25" t="s">
        <v>63</v>
      </c>
    </row>
    <row r="38" spans="1:10" ht="31.5">
      <c r="A38" s="66" t="s">
        <v>0</v>
      </c>
      <c r="B38" s="43" t="s">
        <v>55</v>
      </c>
      <c r="C38" s="170" t="s">
        <v>56</v>
      </c>
      <c r="D38" s="170"/>
      <c r="E38" s="170"/>
      <c r="F38" s="170"/>
      <c r="G38" s="170"/>
      <c r="H38" s="170"/>
      <c r="I38" s="41"/>
      <c r="J38" s="41"/>
    </row>
    <row r="39" spans="1:10" ht="12.75">
      <c r="A39" s="66" t="s">
        <v>54</v>
      </c>
      <c r="B39" s="66">
        <v>2</v>
      </c>
      <c r="C39" s="169">
        <v>3</v>
      </c>
      <c r="D39" s="169"/>
      <c r="E39" s="169"/>
      <c r="F39" s="169"/>
      <c r="G39" s="169"/>
      <c r="H39" s="169"/>
      <c r="I39" s="68"/>
      <c r="J39" s="68"/>
    </row>
    <row r="40" spans="1:10" ht="15.75">
      <c r="A40" s="67">
        <v>1</v>
      </c>
      <c r="B40" s="44"/>
      <c r="C40" s="170" t="s">
        <v>48</v>
      </c>
      <c r="D40" s="170"/>
      <c r="E40" s="170"/>
      <c r="F40" s="170"/>
      <c r="G40" s="170"/>
      <c r="H40" s="170"/>
      <c r="I40" s="41"/>
      <c r="J40" s="41"/>
    </row>
    <row r="41" spans="1:10" ht="15.75">
      <c r="A41" s="42"/>
      <c r="B41" s="41"/>
      <c r="C41" s="41"/>
      <c r="D41" s="41"/>
      <c r="E41" s="41"/>
      <c r="F41" s="41"/>
      <c r="G41" s="41"/>
      <c r="H41" s="41"/>
      <c r="I41" s="41"/>
      <c r="J41" s="41"/>
    </row>
    <row r="42" spans="1:10" ht="15.75">
      <c r="A42" s="42"/>
      <c r="B42" s="41"/>
      <c r="C42" s="41"/>
      <c r="D42" s="41"/>
      <c r="E42" s="41"/>
      <c r="F42" s="41"/>
      <c r="G42" s="41"/>
      <c r="H42" s="41"/>
      <c r="I42" s="41"/>
      <c r="J42" s="41"/>
    </row>
    <row r="43" spans="1:10" ht="15.75">
      <c r="A43" s="42"/>
      <c r="B43" s="41"/>
      <c r="C43" s="41"/>
      <c r="D43" s="41"/>
      <c r="E43" s="41"/>
      <c r="F43" s="41"/>
      <c r="G43" s="41"/>
      <c r="H43" s="41"/>
      <c r="I43" s="41"/>
      <c r="J43" s="41"/>
    </row>
    <row r="44" spans="1:10" ht="18.75">
      <c r="A44" s="154" t="s">
        <v>224</v>
      </c>
      <c r="B44" s="155"/>
      <c r="C44" s="155"/>
      <c r="D44" s="155"/>
      <c r="E44" s="155"/>
      <c r="F44" s="155"/>
      <c r="G44" s="156" t="s">
        <v>223</v>
      </c>
      <c r="H44" s="157"/>
      <c r="I44" s="155"/>
      <c r="J44" s="154"/>
    </row>
    <row r="45" spans="1:9" ht="15">
      <c r="A45" s="158"/>
      <c r="B45" s="155"/>
      <c r="C45" s="155"/>
      <c r="D45" s="155"/>
      <c r="E45" s="155"/>
      <c r="F45" s="155"/>
      <c r="G45" s="155"/>
      <c r="H45" s="155"/>
      <c r="I45" s="155"/>
    </row>
    <row r="48" spans="1:10" ht="18.75">
      <c r="A48" s="154" t="s">
        <v>302</v>
      </c>
      <c r="B48" s="155"/>
      <c r="C48" s="155"/>
      <c r="D48" s="155"/>
      <c r="E48" s="155"/>
      <c r="F48" s="155"/>
      <c r="G48" s="157" t="s">
        <v>303</v>
      </c>
      <c r="H48" s="157"/>
      <c r="I48" s="155"/>
      <c r="J48" s="154"/>
    </row>
    <row r="49" spans="5:6" s="25" customFormat="1" ht="14.25" customHeight="1">
      <c r="E49" s="152"/>
      <c r="F49" s="153"/>
    </row>
  </sheetData>
  <sheetProtection/>
  <mergeCells count="18">
    <mergeCell ref="A2:H2"/>
    <mergeCell ref="A3:H3"/>
    <mergeCell ref="D5:H5"/>
    <mergeCell ref="D6:H6"/>
    <mergeCell ref="D8:H8"/>
    <mergeCell ref="D9:H9"/>
    <mergeCell ref="D11:H11"/>
    <mergeCell ref="D12:H12"/>
    <mergeCell ref="A15:A16"/>
    <mergeCell ref="B15:B16"/>
    <mergeCell ref="C15:E15"/>
    <mergeCell ref="F15:H15"/>
    <mergeCell ref="I15:K15"/>
    <mergeCell ref="A17:H17"/>
    <mergeCell ref="C31:E31"/>
    <mergeCell ref="C38:H38"/>
    <mergeCell ref="C39:H39"/>
    <mergeCell ref="C40:H4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48"/>
  <sheetViews>
    <sheetView zoomScalePageLayoutView="0" workbookViewId="0" topLeftCell="C16">
      <selection activeCell="B11" sqref="B11"/>
    </sheetView>
  </sheetViews>
  <sheetFormatPr defaultColWidth="9.00390625" defaultRowHeight="12.75"/>
  <cols>
    <col min="1" max="1" width="7.75390625" style="26" customWidth="1"/>
    <col min="2" max="2" width="32.375" style="26" customWidth="1"/>
    <col min="3" max="3" width="17.625" style="26" customWidth="1"/>
    <col min="4" max="4" width="14.875" style="26" customWidth="1"/>
    <col min="5" max="5" width="21.125" style="26" customWidth="1"/>
    <col min="6" max="6" width="18.875" style="26" customWidth="1"/>
    <col min="7" max="7" width="17.00390625" style="26" customWidth="1"/>
    <col min="8" max="8" width="19.875" style="26" customWidth="1"/>
    <col min="9" max="9" width="12.625" style="26" customWidth="1"/>
    <col min="10" max="10" width="13.25390625" style="26" customWidth="1"/>
    <col min="11" max="11" width="12.875" style="26" customWidth="1"/>
    <col min="12" max="12" width="12.375" style="26" customWidth="1"/>
    <col min="13" max="13" width="13.125" style="26" customWidth="1"/>
    <col min="14" max="14" width="15.875" style="26" customWidth="1"/>
    <col min="15" max="16384" width="9.125" style="26" customWidth="1"/>
  </cols>
  <sheetData>
    <row r="2" spans="1:12" s="25" customFormat="1" ht="15.75">
      <c r="A2" s="166" t="s">
        <v>57</v>
      </c>
      <c r="B2" s="166"/>
      <c r="C2" s="166"/>
      <c r="D2" s="166"/>
      <c r="E2" s="166"/>
      <c r="F2" s="166"/>
      <c r="G2" s="166"/>
      <c r="H2" s="166"/>
      <c r="I2" s="55"/>
      <c r="J2" s="55"/>
      <c r="K2" s="55"/>
      <c r="L2" s="55"/>
    </row>
    <row r="3" spans="1:12" s="25" customFormat="1" ht="15.75">
      <c r="A3" s="166" t="s">
        <v>58</v>
      </c>
      <c r="B3" s="166"/>
      <c r="C3" s="166"/>
      <c r="D3" s="166"/>
      <c r="E3" s="166"/>
      <c r="F3" s="166"/>
      <c r="G3" s="166"/>
      <c r="H3" s="166"/>
      <c r="I3" s="55"/>
      <c r="J3" s="55"/>
      <c r="K3" s="55"/>
      <c r="L3" s="55"/>
    </row>
    <row r="4" s="25" customFormat="1" ht="15.75">
      <c r="A4" s="1"/>
    </row>
    <row r="5" spans="1:14" s="12" customFormat="1" ht="15.75">
      <c r="A5" s="13" t="s">
        <v>24</v>
      </c>
      <c r="B5" s="18" t="s">
        <v>25</v>
      </c>
      <c r="C5" s="18"/>
      <c r="D5" s="165" t="s">
        <v>49</v>
      </c>
      <c r="E5" s="165"/>
      <c r="F5" s="165"/>
      <c r="G5" s="165"/>
      <c r="H5" s="165"/>
      <c r="I5" s="15"/>
      <c r="J5" s="15"/>
      <c r="K5" s="15"/>
      <c r="L5" s="15"/>
      <c r="M5" s="15"/>
      <c r="N5" s="15"/>
    </row>
    <row r="6" spans="1:14" s="94" customFormat="1" ht="15" customHeight="1">
      <c r="A6" s="91"/>
      <c r="B6" s="16" t="s">
        <v>68</v>
      </c>
      <c r="C6" s="16"/>
      <c r="D6" s="167" t="s">
        <v>26</v>
      </c>
      <c r="E6" s="167"/>
      <c r="F6" s="167"/>
      <c r="G6" s="167"/>
      <c r="H6" s="167"/>
      <c r="I6" s="92"/>
      <c r="J6" s="93"/>
      <c r="K6" s="93"/>
      <c r="L6" s="93"/>
      <c r="M6" s="93"/>
      <c r="N6" s="93"/>
    </row>
    <row r="7" spans="1:14" s="12" customFormat="1" ht="15" customHeight="1">
      <c r="A7" s="13"/>
      <c r="B7" s="21"/>
      <c r="C7" s="21"/>
      <c r="D7" s="48"/>
      <c r="E7" s="48"/>
      <c r="F7" s="48"/>
      <c r="G7" s="48"/>
      <c r="H7" s="48"/>
      <c r="I7" s="20"/>
      <c r="J7" s="51"/>
      <c r="K7" s="51"/>
      <c r="L7" s="51"/>
      <c r="M7" s="51"/>
      <c r="N7" s="51"/>
    </row>
    <row r="8" spans="1:14" s="12" customFormat="1" ht="15.75">
      <c r="A8" s="13" t="s">
        <v>27</v>
      </c>
      <c r="B8" s="18" t="s">
        <v>28</v>
      </c>
      <c r="C8" s="18"/>
      <c r="D8" s="164" t="s">
        <v>49</v>
      </c>
      <c r="E8" s="164"/>
      <c r="F8" s="164"/>
      <c r="G8" s="164"/>
      <c r="H8" s="164"/>
      <c r="I8" s="52"/>
      <c r="J8" s="52"/>
      <c r="K8" s="52"/>
      <c r="L8" s="52"/>
      <c r="M8" s="52"/>
      <c r="N8" s="52"/>
    </row>
    <row r="9" spans="1:14" s="94" customFormat="1" ht="15" customHeight="1">
      <c r="A9" s="91"/>
      <c r="B9" s="16" t="s">
        <v>68</v>
      </c>
      <c r="C9" s="17"/>
      <c r="D9" s="167" t="s">
        <v>29</v>
      </c>
      <c r="E9" s="167"/>
      <c r="F9" s="167"/>
      <c r="G9" s="167"/>
      <c r="H9" s="167"/>
      <c r="I9" s="92"/>
      <c r="J9" s="93"/>
      <c r="K9" s="93"/>
      <c r="L9" s="93"/>
      <c r="M9" s="93"/>
      <c r="N9" s="93"/>
    </row>
    <row r="10" spans="1:14" s="12" customFormat="1" ht="15" customHeight="1">
      <c r="A10" s="13"/>
      <c r="B10" s="33"/>
      <c r="C10" s="33"/>
      <c r="D10" s="49"/>
      <c r="E10" s="49"/>
      <c r="F10" s="47"/>
      <c r="G10" s="47"/>
      <c r="H10" s="48"/>
      <c r="I10" s="20"/>
      <c r="J10" s="51"/>
      <c r="K10" s="51"/>
      <c r="L10" s="51"/>
      <c r="M10" s="51"/>
      <c r="N10" s="51"/>
    </row>
    <row r="11" spans="1:14" s="12" customFormat="1" ht="15.75">
      <c r="A11" s="14" t="s">
        <v>30</v>
      </c>
      <c r="B11" s="18" t="s">
        <v>107</v>
      </c>
      <c r="C11" s="34" t="s">
        <v>108</v>
      </c>
      <c r="D11" s="164" t="s">
        <v>109</v>
      </c>
      <c r="E11" s="164"/>
      <c r="F11" s="164"/>
      <c r="G11" s="164"/>
      <c r="H11" s="164"/>
      <c r="I11" s="52"/>
      <c r="J11" s="52"/>
      <c r="K11" s="52"/>
      <c r="L11" s="52"/>
      <c r="M11" s="52"/>
      <c r="N11" s="52"/>
    </row>
    <row r="12" spans="1:14" s="94" customFormat="1" ht="15" customHeight="1">
      <c r="A12" s="91"/>
      <c r="B12" s="16" t="s">
        <v>68</v>
      </c>
      <c r="C12" s="19" t="s">
        <v>47</v>
      </c>
      <c r="D12" s="167" t="s">
        <v>34</v>
      </c>
      <c r="E12" s="167"/>
      <c r="F12" s="167"/>
      <c r="G12" s="167"/>
      <c r="H12" s="167"/>
      <c r="I12" s="92"/>
      <c r="J12" s="93"/>
      <c r="K12" s="93"/>
      <c r="L12" s="93"/>
      <c r="M12" s="93"/>
      <c r="N12" s="93"/>
    </row>
    <row r="13" spans="1:8" s="25" customFormat="1" ht="15.75">
      <c r="A13" s="30"/>
      <c r="D13" s="50"/>
      <c r="E13" s="50"/>
      <c r="F13" s="50"/>
      <c r="G13" s="50"/>
      <c r="H13" s="50"/>
    </row>
    <row r="14" spans="1:2" ht="14.25" customHeight="1">
      <c r="A14" s="14" t="s">
        <v>35</v>
      </c>
      <c r="B14" s="25" t="s">
        <v>50</v>
      </c>
    </row>
    <row r="15" spans="1:11" s="54" customFormat="1" ht="15.75">
      <c r="A15" s="175" t="s">
        <v>0</v>
      </c>
      <c r="B15" s="177" t="s">
        <v>1</v>
      </c>
      <c r="C15" s="179" t="s">
        <v>2</v>
      </c>
      <c r="D15" s="180"/>
      <c r="E15" s="180"/>
      <c r="F15" s="181" t="s">
        <v>3</v>
      </c>
      <c r="G15" s="181"/>
      <c r="H15" s="181"/>
      <c r="I15" s="163"/>
      <c r="J15" s="163"/>
      <c r="K15" s="163"/>
    </row>
    <row r="16" spans="1:11" s="54" customFormat="1" ht="15.75">
      <c r="A16" s="176"/>
      <c r="B16" s="178"/>
      <c r="C16" s="22" t="s">
        <v>11</v>
      </c>
      <c r="D16" s="22" t="s">
        <v>9</v>
      </c>
      <c r="E16" s="23" t="s">
        <v>10</v>
      </c>
      <c r="F16" s="24" t="s">
        <v>11</v>
      </c>
      <c r="G16" s="24" t="s">
        <v>9</v>
      </c>
      <c r="H16" s="24" t="s">
        <v>10</v>
      </c>
      <c r="I16" s="53"/>
      <c r="J16" s="53"/>
      <c r="K16" s="53"/>
    </row>
    <row r="17" spans="1:11" ht="15.75">
      <c r="A17" s="174" t="s">
        <v>111</v>
      </c>
      <c r="B17" s="174"/>
      <c r="C17" s="174"/>
      <c r="D17" s="174"/>
      <c r="E17" s="174"/>
      <c r="F17" s="174"/>
      <c r="G17" s="174"/>
      <c r="H17" s="174"/>
      <c r="I17" s="8"/>
      <c r="J17" s="8"/>
      <c r="K17" s="8"/>
    </row>
    <row r="18" spans="1:11" ht="15.75">
      <c r="A18" s="37"/>
      <c r="B18" s="73" t="s">
        <v>12</v>
      </c>
      <c r="C18" s="36"/>
      <c r="D18" s="36"/>
      <c r="E18" s="36"/>
      <c r="F18" s="36"/>
      <c r="G18" s="36"/>
      <c r="H18" s="36"/>
      <c r="I18" s="8"/>
      <c r="J18" s="8"/>
      <c r="K18" s="8"/>
    </row>
    <row r="19" spans="1:11" ht="31.5">
      <c r="A19" s="3">
        <v>1</v>
      </c>
      <c r="B19" s="7" t="s">
        <v>112</v>
      </c>
      <c r="C19" s="4">
        <v>6.2</v>
      </c>
      <c r="D19" s="4">
        <v>6.8</v>
      </c>
      <c r="E19" s="10">
        <f>D19/C19</f>
        <v>1.096774193548387</v>
      </c>
      <c r="F19" s="95">
        <v>7</v>
      </c>
      <c r="G19" s="4">
        <v>8.8</v>
      </c>
      <c r="H19" s="10">
        <f>G19/F19</f>
        <v>1.2571428571428573</v>
      </c>
      <c r="I19" s="8"/>
      <c r="J19" s="8"/>
      <c r="K19" s="8"/>
    </row>
    <row r="20" spans="1:11" ht="47.25">
      <c r="A20" s="6">
        <v>2</v>
      </c>
      <c r="B20" s="9" t="s">
        <v>113</v>
      </c>
      <c r="C20" s="29">
        <v>18000</v>
      </c>
      <c r="D20" s="29">
        <v>30284</v>
      </c>
      <c r="E20" s="104">
        <f>D20/C20</f>
        <v>1.6824444444444444</v>
      </c>
      <c r="F20" s="46">
        <v>32289</v>
      </c>
      <c r="G20" s="46">
        <v>32289</v>
      </c>
      <c r="H20" s="10">
        <f>G20/F20</f>
        <v>1</v>
      </c>
      <c r="I20" s="8"/>
      <c r="J20" s="8"/>
      <c r="K20" s="8"/>
    </row>
    <row r="21" spans="1:11" ht="47.25">
      <c r="A21" s="60"/>
      <c r="B21" s="61" t="s">
        <v>59</v>
      </c>
      <c r="C21" s="62"/>
      <c r="D21" s="62"/>
      <c r="E21" s="63">
        <f>ROUND(E19*100,1)</f>
        <v>109.7</v>
      </c>
      <c r="F21" s="63"/>
      <c r="G21" s="63"/>
      <c r="H21" s="63">
        <f>ROUND(AVERAGE(H19:H20)*100,1)</f>
        <v>112.9</v>
      </c>
      <c r="I21" s="8"/>
      <c r="J21" s="71" t="s">
        <v>13</v>
      </c>
      <c r="K21" s="71" t="s">
        <v>14</v>
      </c>
    </row>
    <row r="22" spans="1:11" ht="66">
      <c r="A22" s="60"/>
      <c r="B22" s="64" t="s">
        <v>60</v>
      </c>
      <c r="C22" s="64"/>
      <c r="D22" s="64"/>
      <c r="E22" s="64"/>
      <c r="F22" s="64"/>
      <c r="G22" s="64"/>
      <c r="H22" s="97">
        <f>ROUND(H21/E21,2)</f>
        <v>1.03</v>
      </c>
      <c r="I22" s="8"/>
      <c r="J22" s="27" t="s">
        <v>43</v>
      </c>
      <c r="K22" s="28">
        <v>0</v>
      </c>
    </row>
    <row r="23" spans="1:11" ht="18.75">
      <c r="A23" s="60"/>
      <c r="B23" s="64" t="s">
        <v>61</v>
      </c>
      <c r="C23" s="64"/>
      <c r="D23" s="64"/>
      <c r="E23" s="64"/>
      <c r="F23" s="64"/>
      <c r="G23" s="64"/>
      <c r="H23" s="65">
        <v>25</v>
      </c>
      <c r="I23" s="8"/>
      <c r="J23" s="28" t="s">
        <v>44</v>
      </c>
      <c r="K23" s="28">
        <v>15</v>
      </c>
    </row>
    <row r="24" spans="1:11" ht="15.75">
      <c r="A24" s="37"/>
      <c r="B24" s="72" t="s">
        <v>66</v>
      </c>
      <c r="C24" s="36"/>
      <c r="D24" s="36"/>
      <c r="E24" s="38"/>
      <c r="F24" s="36"/>
      <c r="G24" s="36"/>
      <c r="H24" s="38"/>
      <c r="I24" s="8"/>
      <c r="J24" s="27" t="s">
        <v>45</v>
      </c>
      <c r="K24" s="28">
        <v>25</v>
      </c>
    </row>
    <row r="25" spans="1:11" ht="38.25">
      <c r="A25" s="3">
        <v>1</v>
      </c>
      <c r="B25" s="7" t="s">
        <v>114</v>
      </c>
      <c r="C25" s="95">
        <v>100</v>
      </c>
      <c r="D25" s="95">
        <v>100</v>
      </c>
      <c r="E25" s="10">
        <f>D25/C25</f>
        <v>1</v>
      </c>
      <c r="F25" s="95">
        <v>100</v>
      </c>
      <c r="G25" s="95">
        <v>100</v>
      </c>
      <c r="H25" s="10">
        <f>G25/F25</f>
        <v>1</v>
      </c>
      <c r="I25" s="8"/>
      <c r="J25" s="70" t="s">
        <v>15</v>
      </c>
      <c r="K25" s="70" t="s">
        <v>67</v>
      </c>
    </row>
    <row r="26" spans="1:11" ht="31.5">
      <c r="A26" s="3">
        <v>2</v>
      </c>
      <c r="B26" s="7" t="s">
        <v>115</v>
      </c>
      <c r="C26" s="95">
        <v>6.4</v>
      </c>
      <c r="D26" s="95">
        <v>10.9</v>
      </c>
      <c r="E26" s="104">
        <f>D26/C26</f>
        <v>1.703125</v>
      </c>
      <c r="F26" s="4">
        <v>11.6</v>
      </c>
      <c r="G26" s="4">
        <v>11.6</v>
      </c>
      <c r="H26" s="10">
        <f>G26/F26</f>
        <v>1</v>
      </c>
      <c r="I26" s="8"/>
      <c r="J26" s="69" t="s">
        <v>16</v>
      </c>
      <c r="K26" s="69" t="s">
        <v>17</v>
      </c>
    </row>
    <row r="27" spans="1:11" ht="47.25">
      <c r="A27" s="60"/>
      <c r="B27" s="61" t="s">
        <v>62</v>
      </c>
      <c r="C27" s="62"/>
      <c r="D27" s="62"/>
      <c r="E27" s="63">
        <f>ROUND(E25*100,1)</f>
        <v>100</v>
      </c>
      <c r="F27" s="62"/>
      <c r="G27" s="62"/>
      <c r="H27" s="63">
        <f>ROUND(AVERAGE(H25:H26)*100,1)</f>
        <v>100</v>
      </c>
      <c r="I27" s="8"/>
      <c r="J27" s="69" t="s">
        <v>18</v>
      </c>
      <c r="K27" s="69" t="s">
        <v>19</v>
      </c>
    </row>
    <row r="28" spans="1:11" ht="64.5">
      <c r="A28" s="56"/>
      <c r="B28" s="57" t="s">
        <v>301</v>
      </c>
      <c r="C28" s="58"/>
      <c r="D28" s="58"/>
      <c r="E28" s="59"/>
      <c r="F28" s="58"/>
      <c r="G28" s="58"/>
      <c r="H28" s="59">
        <f>H21+H27+H23</f>
        <v>237.9</v>
      </c>
      <c r="I28" s="8"/>
      <c r="J28" s="69" t="s">
        <v>20</v>
      </c>
      <c r="K28" s="69" t="s">
        <v>21</v>
      </c>
    </row>
    <row r="29" spans="1:11" s="80" customFormat="1" ht="15.75">
      <c r="A29" s="74"/>
      <c r="B29" s="75"/>
      <c r="C29" s="76"/>
      <c r="D29" s="76"/>
      <c r="E29" s="77"/>
      <c r="F29" s="76"/>
      <c r="G29" s="76"/>
      <c r="H29" s="77"/>
      <c r="I29" s="78"/>
      <c r="J29" s="79"/>
      <c r="K29" s="79"/>
    </row>
    <row r="30" spans="1:11" s="80" customFormat="1" ht="15.75" customHeight="1">
      <c r="A30" s="85" t="s">
        <v>22</v>
      </c>
      <c r="B30" s="85" t="s">
        <v>72</v>
      </c>
      <c r="C30" s="171" t="s">
        <v>51</v>
      </c>
      <c r="D30" s="172"/>
      <c r="E30" s="173"/>
      <c r="F30" s="76"/>
      <c r="G30" s="77"/>
      <c r="H30" s="77"/>
      <c r="I30" s="78"/>
      <c r="J30" s="79"/>
      <c r="K30" s="79"/>
    </row>
    <row r="31" spans="1:11" s="80" customFormat="1" ht="33" customHeight="1">
      <c r="A31" s="86"/>
      <c r="B31" s="86"/>
      <c r="C31" s="31" t="s">
        <v>52</v>
      </c>
      <c r="D31" s="31" t="s">
        <v>53</v>
      </c>
      <c r="E31" s="31" t="s">
        <v>73</v>
      </c>
      <c r="F31" s="76"/>
      <c r="G31" s="77"/>
      <c r="H31" s="77"/>
      <c r="I31" s="78"/>
      <c r="J31" s="79"/>
      <c r="K31" s="79"/>
    </row>
    <row r="32" spans="1:11" s="80" customFormat="1" ht="15.75">
      <c r="A32" s="81">
        <v>1</v>
      </c>
      <c r="B32" s="81">
        <v>2</v>
      </c>
      <c r="C32" s="81">
        <v>3</v>
      </c>
      <c r="D32" s="81">
        <v>4</v>
      </c>
      <c r="E32" s="81">
        <v>5</v>
      </c>
      <c r="F32" s="76"/>
      <c r="G32" s="77"/>
      <c r="H32" s="77"/>
      <c r="I32" s="78"/>
      <c r="J32" s="79"/>
      <c r="K32" s="79"/>
    </row>
    <row r="33" spans="1:11" s="80" customFormat="1" ht="47.25">
      <c r="A33" s="82">
        <v>1</v>
      </c>
      <c r="B33" s="83" t="str">
        <f>A17</f>
        <v>Інформаційно-аналітичне забезпечення закладів охорони здоров'я</v>
      </c>
      <c r="C33" s="84">
        <f>H28</f>
        <v>237.9</v>
      </c>
      <c r="D33" s="84" t="s">
        <v>74</v>
      </c>
      <c r="E33" s="84" t="s">
        <v>74</v>
      </c>
      <c r="F33" s="76"/>
      <c r="G33" s="77"/>
      <c r="H33" s="77"/>
      <c r="I33" s="78"/>
      <c r="J33" s="79"/>
      <c r="K33" s="79"/>
    </row>
    <row r="34" spans="1:11" s="80" customFormat="1" ht="31.5">
      <c r="A34" s="87"/>
      <c r="B34" s="88" t="s">
        <v>65</v>
      </c>
      <c r="C34" s="89">
        <f>C33</f>
        <v>237.9</v>
      </c>
      <c r="D34" s="89" t="s">
        <v>48</v>
      </c>
      <c r="E34" s="89" t="s">
        <v>48</v>
      </c>
      <c r="F34" s="76"/>
      <c r="G34" s="77"/>
      <c r="H34" s="77"/>
      <c r="I34" s="78"/>
      <c r="J34" s="79"/>
      <c r="K34" s="79"/>
    </row>
    <row r="35" spans="1:11" s="80" customFormat="1" ht="15.75">
      <c r="A35" s="74"/>
      <c r="B35" s="75"/>
      <c r="C35" s="76"/>
      <c r="D35" s="76"/>
      <c r="E35" s="77"/>
      <c r="F35" s="76"/>
      <c r="G35" s="76"/>
      <c r="H35" s="77"/>
      <c r="I35" s="78"/>
      <c r="J35" s="79"/>
      <c r="K35" s="79"/>
    </row>
    <row r="36" spans="1:2" ht="14.25" customHeight="1">
      <c r="A36" s="14" t="s">
        <v>64</v>
      </c>
      <c r="B36" s="25" t="s">
        <v>63</v>
      </c>
    </row>
    <row r="37" spans="1:10" ht="31.5">
      <c r="A37" s="66" t="s">
        <v>0</v>
      </c>
      <c r="B37" s="43" t="s">
        <v>55</v>
      </c>
      <c r="C37" s="170" t="s">
        <v>56</v>
      </c>
      <c r="D37" s="170"/>
      <c r="E37" s="170"/>
      <c r="F37" s="170"/>
      <c r="G37" s="170"/>
      <c r="H37" s="170"/>
      <c r="I37" s="41"/>
      <c r="J37" s="41"/>
    </row>
    <row r="38" spans="1:10" ht="12.75">
      <c r="A38" s="66" t="s">
        <v>54</v>
      </c>
      <c r="B38" s="66">
        <v>2</v>
      </c>
      <c r="C38" s="169">
        <v>3</v>
      </c>
      <c r="D38" s="169"/>
      <c r="E38" s="169"/>
      <c r="F38" s="169"/>
      <c r="G38" s="169"/>
      <c r="H38" s="169"/>
      <c r="I38" s="68"/>
      <c r="J38" s="68"/>
    </row>
    <row r="39" spans="1:10" ht="15.75">
      <c r="A39" s="67">
        <v>1</v>
      </c>
      <c r="B39" s="44"/>
      <c r="C39" s="170" t="s">
        <v>48</v>
      </c>
      <c r="D39" s="170"/>
      <c r="E39" s="170"/>
      <c r="F39" s="170"/>
      <c r="G39" s="170"/>
      <c r="H39" s="170"/>
      <c r="I39" s="41"/>
      <c r="J39" s="41"/>
    </row>
    <row r="40" spans="1:10" ht="15.75">
      <c r="A40" s="42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5.75">
      <c r="A41" s="42"/>
      <c r="B41" s="41"/>
      <c r="C41" s="41"/>
      <c r="D41" s="41"/>
      <c r="E41" s="41"/>
      <c r="F41" s="41"/>
      <c r="G41" s="41"/>
      <c r="H41" s="41"/>
      <c r="I41" s="41"/>
      <c r="J41" s="41"/>
    </row>
    <row r="42" spans="1:10" ht="15.75">
      <c r="A42" s="42"/>
      <c r="B42" s="41"/>
      <c r="C42" s="41"/>
      <c r="D42" s="41"/>
      <c r="E42" s="41"/>
      <c r="F42" s="41"/>
      <c r="G42" s="41"/>
      <c r="H42" s="41"/>
      <c r="I42" s="41"/>
      <c r="J42" s="41"/>
    </row>
    <row r="43" spans="1:10" ht="18.75">
      <c r="A43" s="154" t="s">
        <v>224</v>
      </c>
      <c r="B43" s="155"/>
      <c r="C43" s="155"/>
      <c r="D43" s="155"/>
      <c r="E43" s="155"/>
      <c r="F43" s="155"/>
      <c r="G43" s="156" t="s">
        <v>223</v>
      </c>
      <c r="H43" s="157"/>
      <c r="I43" s="155"/>
      <c r="J43" s="154"/>
    </row>
    <row r="44" spans="1:9" ht="15">
      <c r="A44" s="158"/>
      <c r="B44" s="155"/>
      <c r="C44" s="155"/>
      <c r="D44" s="155"/>
      <c r="E44" s="155"/>
      <c r="F44" s="155"/>
      <c r="G44" s="155"/>
      <c r="H44" s="155"/>
      <c r="I44" s="155"/>
    </row>
    <row r="47" spans="1:10" ht="18.75">
      <c r="A47" s="154" t="s">
        <v>302</v>
      </c>
      <c r="B47" s="155"/>
      <c r="C47" s="155"/>
      <c r="D47" s="155"/>
      <c r="E47" s="155"/>
      <c r="F47" s="155"/>
      <c r="G47" s="157" t="s">
        <v>303</v>
      </c>
      <c r="H47" s="157"/>
      <c r="I47" s="155"/>
      <c r="J47" s="154"/>
    </row>
    <row r="48" spans="5:6" s="25" customFormat="1" ht="14.25" customHeight="1">
      <c r="E48" s="152"/>
      <c r="F48" s="153"/>
    </row>
  </sheetData>
  <sheetProtection/>
  <mergeCells count="18">
    <mergeCell ref="A2:H2"/>
    <mergeCell ref="A3:H3"/>
    <mergeCell ref="D5:H5"/>
    <mergeCell ref="D6:H6"/>
    <mergeCell ref="D8:H8"/>
    <mergeCell ref="D9:H9"/>
    <mergeCell ref="D11:H11"/>
    <mergeCell ref="D12:H12"/>
    <mergeCell ref="A15:A16"/>
    <mergeCell ref="B15:B16"/>
    <mergeCell ref="C15:E15"/>
    <mergeCell ref="F15:H15"/>
    <mergeCell ref="I15:K15"/>
    <mergeCell ref="A17:H17"/>
    <mergeCell ref="C30:E30"/>
    <mergeCell ref="C37:H37"/>
    <mergeCell ref="C38:H38"/>
    <mergeCell ref="C39:H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2020-05-15T05:35:45Z</cp:lastPrinted>
  <dcterms:created xsi:type="dcterms:W3CDTF">2019-03-14T10:21:45Z</dcterms:created>
  <dcterms:modified xsi:type="dcterms:W3CDTF">2020-05-20T09:07:18Z</dcterms:modified>
  <cp:category/>
  <cp:version/>
  <cp:contentType/>
  <cp:contentStatus/>
</cp:coreProperties>
</file>